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cService\Desktop\Accounting FILES\Elisashvili-moqalaqeebi\deklaraciebi\"/>
    </mc:Choice>
  </mc:AlternateContent>
  <bookViews>
    <workbookView xWindow="0" yWindow="0" windowWidth="20490" windowHeight="7620" tabRatio="954" firstSheet="8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5.5'!$A$1:$M$69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N1'!$A$1:$L$92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N8'!$A$1:$J$23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I12" i="9" l="1"/>
  <c r="I11" i="9"/>
  <c r="C15" i="12"/>
  <c r="D36" i="47"/>
  <c r="C36" i="47"/>
  <c r="D61" i="47"/>
  <c r="C61" i="47"/>
  <c r="D40" i="47"/>
  <c r="C40" i="47"/>
  <c r="D55" i="47"/>
  <c r="C55" i="47"/>
  <c r="D39" i="47"/>
  <c r="C39" i="47"/>
  <c r="D26" i="47"/>
  <c r="D25" i="47"/>
  <c r="C26" i="47"/>
  <c r="C25" i="47"/>
  <c r="I10" i="9" l="1"/>
  <c r="L10" i="46" l="1"/>
  <c r="D58" i="47"/>
  <c r="C58" i="47"/>
  <c r="C12" i="7" l="1"/>
  <c r="C10" i="7" s="1"/>
  <c r="C17" i="59" s="1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3" i="59" s="1"/>
  <c r="C12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0" i="7"/>
  <c r="D31" i="3"/>
  <c r="C31" i="3"/>
  <c r="C24" i="59" s="1"/>
  <c r="D9" i="7" l="1"/>
  <c r="C9" i="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L55" i="46"/>
  <c r="H34" i="45"/>
  <c r="G34" i="45"/>
  <c r="I25" i="43"/>
  <c r="H25" i="43"/>
  <c r="G25" i="43"/>
  <c r="D27" i="3" l="1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D9" i="3" l="1"/>
  <c r="C9" i="3"/>
</calcChain>
</file>

<file path=xl/sharedStrings.xml><?xml version="1.0" encoding="utf-8"?>
<sst xmlns="http://schemas.openxmlformats.org/spreadsheetml/2006/main" count="1317" uniqueCount="676">
  <si>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</si>
  <si>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</si>
  <si>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</si>
  <si>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</si>
  <si>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</si>
  <si>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</si>
  <si>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</si>
  <si>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</si>
  <si>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</si>
  <si>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</si>
  <si>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</si>
  <si>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</si>
  <si>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</si>
  <si>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</si>
  <si>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</si>
  <si>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</si>
  <si>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</si>
  <si>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</si>
  <si>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</si>
  <si>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</si>
  <si>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</si>
  <si>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</si>
  <si>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</si>
  <si>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</si>
  <si>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</si>
  <si>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</si>
  <si>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</si>
  <si>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</si>
  <si>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</si>
  <si>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</si>
  <si>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</si>
  <si>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</si>
  <si>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</si>
  <si>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</si>
  <si>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</si>
  <si>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</si>
  <si>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</si>
  <si>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</si>
  <si>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</si>
  <si>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</si>
  <si>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</si>
  <si>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</si>
  <si>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</si>
  <si>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</si>
  <si>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</si>
  <si>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</si>
  <si>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</si>
  <si>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</si>
  <si>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</si>
  <si>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</si>
  <si>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</si>
  <si>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</si>
  <si>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</si>
  <si>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</si>
  <si>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</si>
  <si>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</si>
  <si>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</si>
  <si>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</si>
  <si>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</si>
  <si>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</si>
  <si>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</si>
  <si>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</si>
  <si>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</si>
  <si>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</si>
  <si>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</si>
  <si>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</si>
  <si>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</si>
  <si>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</si>
  <si>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</si>
  <si>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</si>
  <si>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</si>
  <si>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</si>
  <si>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</si>
  <si>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</si>
  <si>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</si>
  <si>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</si>
  <si>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</si>
  <si>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</si>
  <si>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</si>
  <si>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</si>
  <si>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</si>
  <si>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</si>
  <si>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</si>
  <si>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</si>
  <si>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</si>
  <si>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</si>
  <si>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</si>
  <si>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</si>
  <si>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</si>
  <si>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</si>
  <si>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</si>
  <si>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</si>
  <si>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</si>
  <si>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</si>
  <si>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</si>
  <si>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</si>
  <si>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</si>
  <si>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</si>
  <si>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</si>
  <si>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</si>
  <si>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</si>
  <si>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</si>
  <si>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</si>
  <si>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</si>
  <si>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</si>
  <si>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</si>
  <si>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</si>
  <si>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</si>
  <si>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</si>
  <si>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</si>
  <si>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</si>
  <si>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</si>
  <si>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</si>
  <si>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</si>
  <si>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</si>
  <si>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</si>
  <si>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</si>
  <si>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</si>
  <si>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</si>
  <si>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</si>
  <si>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</si>
  <si>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</si>
  <si>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</si>
  <si>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</si>
  <si>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</si>
  <si>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</si>
  <si>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</si>
  <si>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</si>
  <si>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</si>
  <si>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</si>
  <si>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</si>
  <si>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</si>
  <si>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</si>
  <si>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</si>
  <si>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</si>
  <si>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</si>
  <si>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</si>
  <si>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</si>
  <si>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</si>
  <si>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</si>
  <si>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</si>
  <si>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</si>
  <si>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</si>
  <si>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</si>
  <si>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</si>
  <si>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</si>
  <si>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</si>
  <si>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</si>
  <si>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</si>
  <si>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</si>
  <si>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</si>
  <si>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</si>
  <si>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</si>
  <si>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</si>
  <si>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</si>
  <si>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</si>
  <si>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</si>
  <si>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</si>
  <si>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</si>
  <si>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</si>
  <si>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</si>
  <si>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</si>
  <si>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</si>
  <si>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</si>
  <si>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</si>
  <si>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</si>
  <si>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</si>
  <si>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</si>
  <si>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</si>
  <si>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</si>
  <si>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</si>
  <si>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</si>
  <si>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</si>
  <si>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</si>
  <si>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</si>
  <si>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</si>
  <si>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</si>
  <si>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</si>
  <si>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</si>
  <si>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</si>
  <si>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</si>
  <si>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</si>
  <si>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</si>
  <si>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</si>
  <si>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</si>
  <si>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</si>
  <si>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</si>
  <si>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</si>
  <si>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</si>
  <si>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</si>
  <si>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</si>
  <si>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</si>
  <si>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</si>
  <si>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</si>
  <si>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</si>
  <si>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</si>
  <si>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</si>
  <si>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</si>
  <si>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</si>
  <si>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</si>
  <si>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</si>
  <si>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</si>
  <si>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</si>
  <si>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</si>
  <si>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</si>
  <si>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</si>
  <si>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</si>
  <si>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</si>
  <si>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</si>
  <si>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</si>
  <si>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</si>
  <si>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</si>
  <si>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</si>
  <si>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</si>
  <si>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</si>
  <si>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</si>
  <si>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</si>
  <si>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</si>
  <si>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</si>
  <si>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</si>
  <si>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</si>
  <si>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</si>
  <si>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</si>
  <si>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</si>
  <si>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</si>
  <si>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</si>
  <si>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</si>
  <si>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</si>
  <si>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</si>
  <si>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</si>
  <si>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</si>
  <si>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</si>
  <si>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</si>
  <si>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</si>
  <si>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</si>
  <si>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</si>
  <si>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</si>
  <si>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</si>
  <si>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</si>
  <si>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</si>
  <si>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</si>
  <si>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</si>
  <si>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</si>
  <si>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</si>
  <si>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</si>
  <si>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</si>
  <si>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</si>
  <si>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</si>
  <si>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</si>
  <si>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</si>
  <si>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</si>
  <si>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</si>
  <si>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</si>
  <si>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</si>
  <si>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</si>
  <si>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</si>
  <si>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</si>
  <si>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</si>
  <si>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</si>
  <si>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</si>
  <si>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</si>
  <si>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</si>
  <si>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</si>
  <si>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</si>
  <si>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</si>
  <si>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</si>
  <si>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</si>
  <si>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</si>
  <si>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</si>
  <si>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</si>
  <si>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</si>
  <si>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</si>
  <si>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</si>
  <si>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</si>
  <si>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</si>
  <si>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</si>
  <si>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</si>
  <si>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</si>
  <si>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</si>
  <si>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</si>
  <si>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</si>
  <si>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</si>
  <si>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</si>
  <si>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</si>
  <si>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</si>
  <si>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</si>
  <si>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</si>
  <si>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</si>
  <si>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</si>
  <si>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</si>
  <si>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</si>
  <si>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</si>
  <si>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</si>
  <si>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</si>
  <si>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</si>
  <si>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</si>
  <si>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</si>
  <si>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</si>
  <si>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</si>
  <si>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</si>
  <si>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</si>
  <si>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</si>
  <si>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</si>
  <si>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</si>
  <si>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</si>
  <si>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</si>
  <si>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</si>
  <si>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</si>
  <si>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</si>
  <si>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</si>
  <si>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</si>
  <si>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</si>
  <si>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</si>
  <si>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</si>
  <si>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</si>
  <si>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</si>
  <si>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</si>
  <si>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</si>
  <si>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</si>
  <si>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</si>
  <si>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</si>
  <si>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</si>
  <si>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</si>
  <si>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</si>
  <si>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</si>
  <si>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</si>
  <si>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</si>
  <si>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</si>
  <si>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</si>
  <si>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</si>
  <si>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</si>
  <si>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</si>
  <si>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</si>
  <si>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</si>
  <si>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</si>
  <si>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</si>
  <si>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</si>
  <si>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</si>
  <si>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</si>
  <si>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</si>
  <si>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</si>
  <si>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</si>
  <si>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</si>
  <si>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</si>
  <si>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</si>
  <si>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</si>
  <si>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</si>
  <si>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</si>
  <si>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</si>
  <si>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</si>
  <si>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</si>
  <si>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</si>
  <si>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</si>
  <si>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</si>
  <si>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</si>
  <si>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</si>
  <si>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</si>
  <si>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</si>
  <si>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</si>
  <si>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</si>
  <si>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</si>
  <si>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</si>
  <si>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</si>
  <si>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</si>
  <si>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</si>
  <si>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</si>
  <si>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</si>
  <si>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</si>
  <si>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</si>
  <si>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</si>
  <si>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</si>
  <si>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</si>
  <si>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</si>
  <si>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</si>
  <si>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</si>
  <si>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</si>
  <si>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</si>
  <si>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</si>
  <si>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</si>
  <si>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</si>
  <si>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</si>
  <si>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</si>
  <si>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</si>
  <si>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</si>
  <si>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</si>
  <si>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</si>
  <si>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</si>
  <si>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</si>
  <si>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</si>
  <si>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</si>
  <si>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</si>
  <si>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</si>
  <si>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</si>
  <si>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</si>
  <si>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</si>
  <si>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</si>
  <si>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</si>
  <si>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</si>
  <si>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</si>
  <si>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</si>
  <si>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</si>
  <si>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</si>
  <si>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</si>
  <si>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</si>
  <si>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</si>
  <si>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</si>
  <si>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</si>
  <si>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</si>
  <si>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</si>
  <si>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</si>
  <si>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</si>
  <si>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</si>
  <si>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</si>
  <si>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</si>
  <si>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</si>
  <si>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</si>
  <si>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</si>
  <si>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</si>
  <si>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</si>
  <si>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</si>
  <si>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</si>
  <si>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</si>
  <si>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</si>
  <si>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</si>
  <si>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</si>
  <si>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</si>
  <si>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</si>
  <si>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</si>
  <si>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</si>
  <si>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</si>
  <si>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</si>
  <si>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</si>
  <si>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</si>
  <si>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</si>
  <si>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</si>
  <si>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</si>
  <si>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</si>
  <si>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</si>
  <si>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</si>
  <si>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</si>
  <si>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</si>
  <si>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</si>
  <si>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</si>
  <si>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</si>
  <si>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</si>
  <si>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</si>
  <si>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</si>
  <si>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</si>
  <si>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</si>
  <si>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</si>
  <si>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</si>
  <si>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</si>
  <si>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</si>
  <si>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</si>
  <si>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</si>
  <si>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</si>
  <si>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</si>
  <si>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</si>
  <si>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</si>
  <si>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</si>
  <si>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</si>
  <si>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</si>
  <si>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</si>
  <si>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</si>
  <si>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</si>
  <si>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</si>
  <si>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</si>
  <si>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</si>
  <si>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</si>
  <si>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</si>
  <si>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</si>
  <si>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</si>
  <si>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</si>
  <si>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</si>
  <si>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</si>
  <si>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</si>
  <si>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</si>
  <si>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</si>
  <si>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მოქალაქეთა პოლიტიკური გაერთიანება ალეკო ელისაშვილი - მოქალაქეები</t>
  </si>
  <si>
    <t>ფულადი შემოწირულობა</t>
  </si>
  <si>
    <t>ივანე ნორაკიძე</t>
  </si>
  <si>
    <t>01008024353</t>
  </si>
  <si>
    <t>GE90TB7616445061600003</t>
  </si>
  <si>
    <t>თიბისი ბანკი</t>
  </si>
  <si>
    <t>პილპილაშვილი დავითი</t>
  </si>
  <si>
    <t>35001045148</t>
  </si>
  <si>
    <t>GE88BG0000000706764700</t>
  </si>
  <si>
    <t>საქართველოს ბანკი</t>
  </si>
  <si>
    <t>დავით ლომთაძე</t>
  </si>
  <si>
    <t>01026010729</t>
  </si>
  <si>
    <t>GE41TB7981145061600013</t>
  </si>
  <si>
    <t>სერგო არევაძე</t>
  </si>
  <si>
    <t>01017022496</t>
  </si>
  <si>
    <t>GE69TB7808845061100038</t>
  </si>
  <si>
    <t>გიორგი ამისულაშვილი</t>
  </si>
  <si>
    <t>01010007449</t>
  </si>
  <si>
    <t>GE22TB7310545068100002</t>
  </si>
  <si>
    <t>ლეკიშვილი ზურაბი</t>
  </si>
  <si>
    <t>01001022235</t>
  </si>
  <si>
    <t>GE43BG0000000114917100</t>
  </si>
  <si>
    <t>მუხიგული ბესიკ</t>
  </si>
  <si>
    <t>01025017782</t>
  </si>
  <si>
    <t>GE59BG0000000161726490</t>
  </si>
  <si>
    <t>თემურ სვანიძე</t>
  </si>
  <si>
    <t>62003015037</t>
  </si>
  <si>
    <t>GE31TB7596145061100008</t>
  </si>
  <si>
    <t>ნამჩევაძე სულხანი</t>
  </si>
  <si>
    <t>60002004305</t>
  </si>
  <si>
    <t>GE20BG0000000656297600</t>
  </si>
  <si>
    <t>როსტიაშვილი ირაკლი</t>
  </si>
  <si>
    <t>01020007528</t>
  </si>
  <si>
    <t>GE24BG0000000161566682</t>
  </si>
  <si>
    <t>ხაჟალია ნუკრი</t>
  </si>
  <si>
    <t>37001013215</t>
  </si>
  <si>
    <t>GE24BG0000000258798900</t>
  </si>
  <si>
    <t>სოფიკო შუბითიძე</t>
  </si>
  <si>
    <t>62004028208</t>
  </si>
  <si>
    <t>GE51TB7864836010100021</t>
  </si>
  <si>
    <t>დავით გოგოლაძე</t>
  </si>
  <si>
    <t>01311106143</t>
  </si>
  <si>
    <t>GE55TB7481245061600021</t>
  </si>
  <si>
    <t>ჯულაყიძე ნათელა</t>
  </si>
  <si>
    <t>37001053834</t>
  </si>
  <si>
    <t>GE61BG0000000346129662</t>
  </si>
  <si>
    <t>კორძაძე გელა</t>
  </si>
  <si>
    <t>17001011604</t>
  </si>
  <si>
    <t>10059813560100000000</t>
  </si>
  <si>
    <t>აბრამიშვილი მიხეილ</t>
  </si>
  <si>
    <t>01013024984</t>
  </si>
  <si>
    <t>10059811390100000000</t>
  </si>
  <si>
    <t>ლერი</t>
  </si>
  <si>
    <t>ქიტიაშვილი</t>
  </si>
  <si>
    <t>კოორდინატორი</t>
  </si>
  <si>
    <t>აკაკი</t>
  </si>
  <si>
    <t>მთიულიშვილი</t>
  </si>
  <si>
    <t>ბექა</t>
  </si>
  <si>
    <t>დევაძე</t>
  </si>
  <si>
    <t>ლევან</t>
  </si>
  <si>
    <t>ლურსმანაშვილი</t>
  </si>
  <si>
    <t>ინტერნეტ-რეკლამს ხრჯი</t>
  </si>
  <si>
    <t>Facebook</t>
  </si>
  <si>
    <t>მპგ ალეკო ელისაშვილი - მოქალაქეები</t>
  </si>
  <si>
    <t>ბილბორდი</t>
  </si>
  <si>
    <t>შპს თი ენდ ენ</t>
  </si>
  <si>
    <t>ბეჭდური რეკლამი ხარჯი</t>
  </si>
  <si>
    <t>შპს ოპტიმალ სერვისი</t>
  </si>
  <si>
    <t>შპს ბიგბორდი</t>
  </si>
  <si>
    <t>ბრენდირებული აქსესუარებით რკლამის ხარჯი</t>
  </si>
  <si>
    <t>ი/მ ვახტანგ უშვერიძე</t>
  </si>
  <si>
    <t>შპს ბბასი</t>
  </si>
  <si>
    <t>შპს ორანიე ლეუ</t>
  </si>
  <si>
    <t>CONTABO</t>
  </si>
  <si>
    <t>GE58BG0000000346052892</t>
  </si>
  <si>
    <t>ევრო</t>
  </si>
  <si>
    <t>დოლარი</t>
  </si>
  <si>
    <t>იჯარა</t>
  </si>
  <si>
    <t>ქ.თბილისი</t>
  </si>
  <si>
    <t>01.08.20-31.10.20</t>
  </si>
  <si>
    <t>01024074742</t>
  </si>
  <si>
    <t>ალახვერდოვი მურად</t>
  </si>
  <si>
    <t>ქ.ხაშური. კოსტავას 10, მეორე სართ.</t>
  </si>
  <si>
    <t>69.08.58.168.01.506</t>
  </si>
  <si>
    <t>მოსეშვილი ზურაბი</t>
  </si>
  <si>
    <t>შპს ალმა</t>
  </si>
  <si>
    <t>ნუგზარ ღვალაძე</t>
  </si>
  <si>
    <t>01006005591</t>
  </si>
  <si>
    <t>GE24TB7847745061100067</t>
  </si>
  <si>
    <t>თიბისი</t>
  </si>
  <si>
    <t>ლეილა აბდულკიზი</t>
  </si>
  <si>
    <t>01024075666</t>
  </si>
  <si>
    <t>GE95BG0000000365956238</t>
  </si>
  <si>
    <t>ნუკრი ხაჟალია</t>
  </si>
  <si>
    <t>კონსტანტინე იოსელიანი</t>
  </si>
  <si>
    <t>01024014285</t>
  </si>
  <si>
    <t>GE07TB7686645069600002</t>
  </si>
  <si>
    <t>გიორგი რეხვიაშვილი</t>
  </si>
  <si>
    <t>10001030865</t>
  </si>
  <si>
    <t>GE67LB0711191955222001</t>
  </si>
  <si>
    <t>ლიბერთი ბანკი</t>
  </si>
  <si>
    <t>GE05BG0000000891124200</t>
  </si>
  <si>
    <t>სულხანი აბესაძე</t>
  </si>
  <si>
    <t>21001007076</t>
  </si>
  <si>
    <t>GE76TB0397545063622422</t>
  </si>
  <si>
    <t>ჩიტაძე გიორგი</t>
  </si>
  <si>
    <t>01003011243</t>
  </si>
  <si>
    <t>GE34BG0000000344259600</t>
  </si>
  <si>
    <t>ზურაბ შარაშენიძე</t>
  </si>
  <si>
    <t>01025015688</t>
  </si>
  <si>
    <t>GE98TB7682845068100001</t>
  </si>
  <si>
    <t>ფატმანი ბარჯაძე</t>
  </si>
  <si>
    <t>01012024300</t>
  </si>
  <si>
    <t>GE11TB7485845061600001</t>
  </si>
  <si>
    <t>ნათელა ჯულაყიძე</t>
  </si>
  <si>
    <t>GE40TB7944445161100004</t>
  </si>
  <si>
    <t>მაყვალა ასანიძე</t>
  </si>
  <si>
    <t>61006043973</t>
  </si>
  <si>
    <t>TMS000678</t>
  </si>
  <si>
    <t>ტერმინალი</t>
  </si>
  <si>
    <t>გიორგი კოპლატაძე</t>
  </si>
  <si>
    <t>01019025128</t>
  </si>
  <si>
    <t>GE65TB7391345063600014</t>
  </si>
  <si>
    <t>არაფულადი შემოწირულობა</t>
  </si>
  <si>
    <t>მურმან ალახვერდოვი</t>
  </si>
  <si>
    <t>01024011183</t>
  </si>
  <si>
    <t>იჯარა ქ.თბილისი, ა.მიცკევიჩის 27ა, 313.82კვმ, ს/კ 01.10.14.015.052.01.504</t>
  </si>
  <si>
    <t>მიხეილ აბრამიშვილი</t>
  </si>
  <si>
    <t>სარეკლამო კლიპში მონაწილეობა</t>
  </si>
  <si>
    <t>რომან მელქაძე</t>
  </si>
  <si>
    <t>37001019509</t>
  </si>
  <si>
    <t>გელა კორძაძე</t>
  </si>
  <si>
    <t>შალვა კარელიძე</t>
  </si>
  <si>
    <t>01024050714</t>
  </si>
  <si>
    <t>სულხან ნამჩევაძე</t>
  </si>
  <si>
    <t>ლევან ნადაშვილი</t>
  </si>
  <si>
    <t>13001014643</t>
  </si>
  <si>
    <t>საოფისე და საორგანიზაციო საქმეების მენეჯმენტი</t>
  </si>
  <si>
    <t>ვახტანგ შურღაია</t>
  </si>
  <si>
    <t>01019006740</t>
  </si>
  <si>
    <t>საარჩევნო ღონისძიებების  მენეჯმენტი</t>
  </si>
  <si>
    <t>ოფის მენეჯერი</t>
  </si>
  <si>
    <t>გოგა გორდელაძე</t>
  </si>
  <si>
    <t>33001013232</t>
  </si>
  <si>
    <t>სარეკლამო მომსახურება ავტომობილით</t>
  </si>
  <si>
    <t>გიორგი ღვალაძე</t>
  </si>
  <si>
    <t>01006015971</t>
  </si>
  <si>
    <t>თამარი დადუნაშვილი</t>
  </si>
  <si>
    <t>01024024681</t>
  </si>
  <si>
    <t>წარმომადგენელი არჩევნებზე</t>
  </si>
  <si>
    <t>ზვიად ნიკოლაიშვილი</t>
  </si>
  <si>
    <t>01027021223</t>
  </si>
  <si>
    <t>გიორგი ღუდუშაური</t>
  </si>
  <si>
    <t>01007000277</t>
  </si>
  <si>
    <t>ტარიელ ციცქიშვილი</t>
  </si>
  <si>
    <t>01036000248</t>
  </si>
  <si>
    <t>მარიამ მანაგაძე</t>
  </si>
  <si>
    <t>41001029399</t>
  </si>
  <si>
    <t>ნატო კალანდაძე</t>
  </si>
  <si>
    <t>01022012138</t>
  </si>
  <si>
    <t>სანდრო ლაშხი</t>
  </si>
  <si>
    <t>01024088736</t>
  </si>
  <si>
    <t>მაია ბიბილაშვილი</t>
  </si>
  <si>
    <t>01025021989</t>
  </si>
  <si>
    <t>ოლეგ ხმალაძე</t>
  </si>
  <si>
    <t>01901106591</t>
  </si>
  <si>
    <t>ვალერიან ინწკირველი</t>
  </si>
  <si>
    <t>62007001350</t>
  </si>
  <si>
    <t>ზურაბ წეროძე</t>
  </si>
  <si>
    <t>01024034397</t>
  </si>
  <si>
    <t>ნანა ბუბაშვილი</t>
  </si>
  <si>
    <t>01002019730</t>
  </si>
  <si>
    <t>ნანა შიოლაშვილი</t>
  </si>
  <si>
    <t>01030050238</t>
  </si>
  <si>
    <t>დალი ბუხრაძე</t>
  </si>
  <si>
    <t>01020001039</t>
  </si>
  <si>
    <t>01.09.20-31.10.20</t>
  </si>
  <si>
    <t>ელისაშვილი</t>
  </si>
  <si>
    <t>01019068974</t>
  </si>
  <si>
    <t>APPLE.COM</t>
  </si>
  <si>
    <t>GOOGLE</t>
  </si>
  <si>
    <t>404923277</t>
  </si>
  <si>
    <t>ჯამბულ შატაკიშვილი</t>
  </si>
  <si>
    <t>59001048528</t>
  </si>
  <si>
    <t>შპს ფავორიტი სტილი</t>
  </si>
  <si>
    <t>404379294</t>
  </si>
  <si>
    <t>ი/მ სოსო უგრეხელიძე</t>
  </si>
  <si>
    <t>62003008782</t>
  </si>
  <si>
    <t>შპ ალმა</t>
  </si>
  <si>
    <t>01024005841</t>
  </si>
  <si>
    <t>შპს ვისტა</t>
  </si>
  <si>
    <t>შპს თეგი</t>
  </si>
  <si>
    <t>ქ.თბილისი, ა.მიცკევიჩის 27ა</t>
  </si>
  <si>
    <t>01.10.14.015.052.01.504</t>
  </si>
  <si>
    <t>313.82</t>
  </si>
  <si>
    <t>სს თიბისი ბანკი</t>
  </si>
  <si>
    <t>GE21BG0000000857901800</t>
  </si>
  <si>
    <t>01.09.20-03.12.20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</si>
</sst>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,000.00"/>
    <numFmt numFmtId="165" formatCode="0,000,000.00"/>
    <numFmt numFmtId="166" formatCode="dd/mm/yy;@"/>
    <numFmt numFmtId="167" formatCode="\ს\ა\ტ\ე\ლ\ე\ვ\ი\ზ\ი\ო\ \რ\ე\კ\ლ\ა\მ\ა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5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6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7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32" fillId="0" borderId="2" xfId="9" applyNumberFormat="1" applyFont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 wrapText="1"/>
      <protection locked="0"/>
    </xf>
    <xf numFmtId="0" fontId="35" fillId="0" borderId="1" xfId="1" applyFont="1" applyFill="1" applyBorder="1" applyAlignment="1" applyProtection="1">
      <alignment horizontal="left" vertical="center" wrapText="1" indent="1"/>
    </xf>
    <xf numFmtId="3" fontId="35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19" fillId="0" borderId="1" xfId="15" quotePrefix="1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2" fontId="32" fillId="0" borderId="2" xfId="9" applyNumberFormat="1" applyFont="1" applyBorder="1" applyAlignment="1" applyProtection="1">
      <alignment vertical="center" wrapText="1"/>
      <protection locked="0"/>
    </xf>
    <xf numFmtId="14" fontId="32" fillId="0" borderId="2" xfId="9" quotePrefix="1" applyNumberFormat="1" applyFont="1" applyBorder="1" applyAlignment="1" applyProtection="1">
      <alignment vertical="center" wrapText="1"/>
      <protection locked="0"/>
    </xf>
    <xf numFmtId="14" fontId="35" fillId="0" borderId="2" xfId="1" applyNumberFormat="1" applyFont="1" applyFill="1" applyBorder="1" applyAlignment="1" applyProtection="1">
      <alignment horizontal="left" vertical="center" wrapText="1" indent="1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view="pageBreakPreview" zoomScaleNormal="100" zoomScaleSheetLayoutView="100" workbookViewId="0">
      <selection activeCell="A9" sqref="A9:A75"/>
    </sheetView>
  </sheetViews>
  <sheetFormatPr defaultRowHeight="15"/>
  <cols>
    <col min="1" max="1" width="6.28515625" style="258" bestFit="1" customWidth="1"/>
    <col min="2" max="2" width="13.140625" style="258" customWidth="1"/>
    <col min="3" max="3" width="17.85546875" style="258" customWidth="1"/>
    <col min="4" max="4" width="15.140625" style="258" customWidth="1"/>
    <col min="5" max="5" width="24.5703125" style="258" customWidth="1"/>
    <col min="6" max="8" width="19.140625" style="259" customWidth="1"/>
    <col min="9" max="11" width="13" style="258" customWidth="1"/>
    <col min="12" max="12" width="15.28515625" style="258" customWidth="1"/>
    <col min="13" max="16384" width="9.140625" style="258"/>
  </cols>
  <sheetData>
    <row r="1" spans="1:12" s="269" customFormat="1">
      <c r="A1" s="334" t="s">
        <v>289</v>
      </c>
      <c r="B1" s="322"/>
      <c r="C1" s="322"/>
      <c r="D1" s="322"/>
      <c r="E1" s="323"/>
      <c r="F1" s="317"/>
      <c r="G1" s="323"/>
      <c r="H1" s="333"/>
      <c r="I1" s="322"/>
      <c r="J1" s="323"/>
      <c r="K1" s="323"/>
      <c r="L1" s="332" t="s">
        <v>97</v>
      </c>
    </row>
    <row r="2" spans="1:12" s="269" customFormat="1">
      <c r="A2" s="331" t="s">
        <v>128</v>
      </c>
      <c r="B2" s="322"/>
      <c r="C2" s="322"/>
      <c r="D2" s="322"/>
      <c r="E2" s="323"/>
      <c r="F2" s="317"/>
      <c r="G2" s="323"/>
      <c r="H2" s="330"/>
      <c r="I2" s="322"/>
      <c r="J2" s="323"/>
      <c r="K2" s="323"/>
      <c r="L2" s="329" t="s">
        <v>675</v>
      </c>
    </row>
    <row r="3" spans="1:12" s="269" customFormat="1">
      <c r="A3" s="328"/>
      <c r="B3" s="322"/>
      <c r="C3" s="327"/>
      <c r="D3" s="326"/>
      <c r="E3" s="323"/>
      <c r="F3" s="325"/>
      <c r="G3" s="323"/>
      <c r="H3" s="323"/>
      <c r="I3" s="317"/>
      <c r="J3" s="322"/>
      <c r="K3" s="322"/>
      <c r="L3" s="321"/>
    </row>
    <row r="4" spans="1:12" s="269" customFormat="1">
      <c r="A4" s="355" t="s">
        <v>257</v>
      </c>
      <c r="B4" s="317"/>
      <c r="C4" s="317"/>
      <c r="D4" s="362"/>
      <c r="E4" s="363"/>
      <c r="F4" s="324"/>
      <c r="G4" s="323"/>
      <c r="H4" s="364"/>
      <c r="I4" s="363"/>
      <c r="J4" s="322"/>
      <c r="K4" s="323"/>
      <c r="L4" s="321"/>
    </row>
    <row r="5" spans="1:12" s="269" customFormat="1" ht="15.75" thickBot="1">
      <c r="A5" s="421" t="s">
        <v>478</v>
      </c>
      <c r="B5" s="421"/>
      <c r="C5" s="421"/>
      <c r="D5" s="421"/>
      <c r="E5" s="421"/>
      <c r="F5" s="421"/>
      <c r="G5" s="324"/>
      <c r="H5" s="324"/>
      <c r="I5" s="323"/>
      <c r="J5" s="322"/>
      <c r="K5" s="322"/>
      <c r="L5" s="321"/>
    </row>
    <row r="6" spans="1:12" ht="15.75" thickBot="1">
      <c r="A6" s="320"/>
      <c r="B6" s="319"/>
      <c r="C6" s="318"/>
      <c r="D6" s="318"/>
      <c r="E6" s="318"/>
      <c r="F6" s="317"/>
      <c r="G6" s="317"/>
      <c r="H6" s="317"/>
      <c r="I6" s="424" t="s">
        <v>405</v>
      </c>
      <c r="J6" s="425"/>
      <c r="K6" s="426"/>
      <c r="L6" s="316"/>
    </row>
    <row r="7" spans="1:12" s="304" customFormat="1" ht="51.75" thickBot="1">
      <c r="A7" s="315" t="s">
        <v>64</v>
      </c>
      <c r="B7" s="314" t="s">
        <v>129</v>
      </c>
      <c r="C7" s="314" t="s">
        <v>404</v>
      </c>
      <c r="D7" s="313" t="s">
        <v>263</v>
      </c>
      <c r="E7" s="312" t="s">
        <v>403</v>
      </c>
      <c r="F7" s="311" t="s">
        <v>402</v>
      </c>
      <c r="G7" s="310" t="s">
        <v>216</v>
      </c>
      <c r="H7" s="309" t="s">
        <v>213</v>
      </c>
      <c r="I7" s="308" t="s">
        <v>401</v>
      </c>
      <c r="J7" s="307" t="s">
        <v>260</v>
      </c>
      <c r="K7" s="306" t="s">
        <v>217</v>
      </c>
      <c r="L7" s="305" t="s">
        <v>218</v>
      </c>
    </row>
    <row r="8" spans="1:12" s="298" customFormat="1" ht="15.75" thickBot="1">
      <c r="A8" s="302">
        <v>1</v>
      </c>
      <c r="B8" s="301">
        <v>2</v>
      </c>
      <c r="C8" s="303">
        <v>3</v>
      </c>
      <c r="D8" s="303">
        <v>4</v>
      </c>
      <c r="E8" s="302">
        <v>5</v>
      </c>
      <c r="F8" s="301">
        <v>6</v>
      </c>
      <c r="G8" s="303">
        <v>7</v>
      </c>
      <c r="H8" s="301">
        <v>8</v>
      </c>
      <c r="I8" s="302">
        <v>9</v>
      </c>
      <c r="J8" s="301">
        <v>10</v>
      </c>
      <c r="K8" s="300">
        <v>11</v>
      </c>
      <c r="L8" s="299">
        <v>12</v>
      </c>
    </row>
    <row r="9" spans="1:12" ht="25.5">
      <c r="A9" s="297">
        <v>1</v>
      </c>
      <c r="B9" s="288">
        <v>44077</v>
      </c>
      <c r="C9" s="287" t="s">
        <v>479</v>
      </c>
      <c r="D9" s="296">
        <v>3000</v>
      </c>
      <c r="E9" s="295" t="s">
        <v>480</v>
      </c>
      <c r="F9" s="284" t="s">
        <v>481</v>
      </c>
      <c r="G9" s="415" t="s">
        <v>482</v>
      </c>
      <c r="H9" s="294" t="s">
        <v>483</v>
      </c>
      <c r="I9" s="293"/>
      <c r="J9" s="292"/>
      <c r="K9" s="291"/>
      <c r="L9" s="290"/>
    </row>
    <row r="10" spans="1:12" ht="25.5">
      <c r="A10" s="289">
        <v>2</v>
      </c>
      <c r="B10" s="288">
        <v>44081</v>
      </c>
      <c r="C10" s="287" t="s">
        <v>479</v>
      </c>
      <c r="D10" s="286">
        <v>10</v>
      </c>
      <c r="E10" s="285" t="s">
        <v>484</v>
      </c>
      <c r="F10" s="284" t="s">
        <v>485</v>
      </c>
      <c r="G10" s="416" t="s">
        <v>486</v>
      </c>
      <c r="H10" s="284" t="s">
        <v>487</v>
      </c>
      <c r="I10" s="283"/>
      <c r="J10" s="282"/>
      <c r="K10" s="281"/>
      <c r="L10" s="280"/>
    </row>
    <row r="11" spans="1:12" ht="25.5">
      <c r="A11" s="289">
        <v>3</v>
      </c>
      <c r="B11" s="288">
        <v>44081</v>
      </c>
      <c r="C11" s="287" t="s">
        <v>479</v>
      </c>
      <c r="D11" s="286">
        <v>20</v>
      </c>
      <c r="E11" s="285" t="s">
        <v>488</v>
      </c>
      <c r="F11" s="284" t="s">
        <v>489</v>
      </c>
      <c r="G11" s="416" t="s">
        <v>490</v>
      </c>
      <c r="H11" s="284" t="s">
        <v>483</v>
      </c>
      <c r="I11" s="283"/>
      <c r="J11" s="282"/>
      <c r="K11" s="281"/>
      <c r="L11" s="280"/>
    </row>
    <row r="12" spans="1:12" ht="25.5">
      <c r="A12" s="289">
        <v>4</v>
      </c>
      <c r="B12" s="288">
        <v>44081</v>
      </c>
      <c r="C12" s="287" t="s">
        <v>479</v>
      </c>
      <c r="D12" s="286">
        <v>4</v>
      </c>
      <c r="E12" s="285" t="s">
        <v>491</v>
      </c>
      <c r="F12" s="284" t="s">
        <v>492</v>
      </c>
      <c r="G12" s="416" t="s">
        <v>493</v>
      </c>
      <c r="H12" s="284" t="s">
        <v>483</v>
      </c>
      <c r="I12" s="283"/>
      <c r="J12" s="282"/>
      <c r="K12" s="281"/>
      <c r="L12" s="280"/>
    </row>
    <row r="13" spans="1:12" ht="25.5">
      <c r="A13" s="289">
        <v>5</v>
      </c>
      <c r="B13" s="288">
        <v>44081</v>
      </c>
      <c r="C13" s="287" t="s">
        <v>479</v>
      </c>
      <c r="D13" s="286">
        <v>10</v>
      </c>
      <c r="E13" s="285" t="s">
        <v>494</v>
      </c>
      <c r="F13" s="284" t="s">
        <v>495</v>
      </c>
      <c r="G13" s="416" t="s">
        <v>496</v>
      </c>
      <c r="H13" s="284" t="s">
        <v>483</v>
      </c>
      <c r="I13" s="283"/>
      <c r="J13" s="282"/>
      <c r="K13" s="281"/>
      <c r="L13" s="280"/>
    </row>
    <row r="14" spans="1:12" ht="25.5">
      <c r="A14" s="297">
        <v>6</v>
      </c>
      <c r="B14" s="288">
        <v>44081</v>
      </c>
      <c r="C14" s="287" t="s">
        <v>479</v>
      </c>
      <c r="D14" s="286">
        <v>50</v>
      </c>
      <c r="E14" s="285" t="s">
        <v>497</v>
      </c>
      <c r="F14" s="284" t="s">
        <v>498</v>
      </c>
      <c r="G14" s="416" t="s">
        <v>499</v>
      </c>
      <c r="H14" s="284" t="s">
        <v>487</v>
      </c>
      <c r="I14" s="283"/>
      <c r="J14" s="282"/>
      <c r="K14" s="281"/>
      <c r="L14" s="280"/>
    </row>
    <row r="15" spans="1:12" ht="25.5">
      <c r="A15" s="289">
        <v>7</v>
      </c>
      <c r="B15" s="288">
        <v>44081</v>
      </c>
      <c r="C15" s="287" t="s">
        <v>479</v>
      </c>
      <c r="D15" s="286">
        <v>5</v>
      </c>
      <c r="E15" s="285" t="s">
        <v>500</v>
      </c>
      <c r="F15" s="284" t="s">
        <v>501</v>
      </c>
      <c r="G15" s="416" t="s">
        <v>502</v>
      </c>
      <c r="H15" s="284" t="s">
        <v>487</v>
      </c>
      <c r="I15" s="283"/>
      <c r="J15" s="282"/>
      <c r="K15" s="281"/>
      <c r="L15" s="280"/>
    </row>
    <row r="16" spans="1:12" ht="25.5">
      <c r="A16" s="289">
        <v>8</v>
      </c>
      <c r="B16" s="288">
        <v>44082</v>
      </c>
      <c r="C16" s="287" t="s">
        <v>479</v>
      </c>
      <c r="D16" s="286">
        <v>9</v>
      </c>
      <c r="E16" s="285" t="s">
        <v>503</v>
      </c>
      <c r="F16" s="284" t="s">
        <v>504</v>
      </c>
      <c r="G16" s="416" t="s">
        <v>505</v>
      </c>
      <c r="H16" s="284" t="s">
        <v>483</v>
      </c>
      <c r="I16" s="283"/>
      <c r="J16" s="282"/>
      <c r="K16" s="281"/>
      <c r="L16" s="280"/>
    </row>
    <row r="17" spans="1:12" ht="25.5">
      <c r="A17" s="289">
        <v>9</v>
      </c>
      <c r="B17" s="288">
        <v>44082</v>
      </c>
      <c r="C17" s="287" t="s">
        <v>479</v>
      </c>
      <c r="D17" s="286">
        <v>55000</v>
      </c>
      <c r="E17" s="285" t="s">
        <v>506</v>
      </c>
      <c r="F17" s="284" t="s">
        <v>507</v>
      </c>
      <c r="G17" s="416" t="s">
        <v>508</v>
      </c>
      <c r="H17" s="284" t="s">
        <v>487</v>
      </c>
      <c r="I17" s="283"/>
      <c r="J17" s="282"/>
      <c r="K17" s="281"/>
      <c r="L17" s="280"/>
    </row>
    <row r="18" spans="1:12" ht="25.5">
      <c r="A18" s="289">
        <v>10</v>
      </c>
      <c r="B18" s="288">
        <v>44084</v>
      </c>
      <c r="C18" s="287" t="s">
        <v>479</v>
      </c>
      <c r="D18" s="286">
        <v>20</v>
      </c>
      <c r="E18" s="285" t="s">
        <v>509</v>
      </c>
      <c r="F18" s="284" t="s">
        <v>510</v>
      </c>
      <c r="G18" s="416" t="s">
        <v>511</v>
      </c>
      <c r="H18" s="284" t="s">
        <v>487</v>
      </c>
      <c r="I18" s="283"/>
      <c r="J18" s="282"/>
      <c r="K18" s="281"/>
      <c r="L18" s="280"/>
    </row>
    <row r="19" spans="1:12" ht="25.5">
      <c r="A19" s="297">
        <v>11</v>
      </c>
      <c r="B19" s="288">
        <v>44088</v>
      </c>
      <c r="C19" s="287" t="s">
        <v>479</v>
      </c>
      <c r="D19" s="286">
        <v>50</v>
      </c>
      <c r="E19" s="285" t="s">
        <v>512</v>
      </c>
      <c r="F19" s="284" t="s">
        <v>513</v>
      </c>
      <c r="G19" s="416" t="s">
        <v>514</v>
      </c>
      <c r="H19" s="284" t="s">
        <v>487</v>
      </c>
      <c r="I19" s="283"/>
      <c r="J19" s="282"/>
      <c r="K19" s="281"/>
      <c r="L19" s="280"/>
    </row>
    <row r="20" spans="1:12" ht="25.5">
      <c r="A20" s="289">
        <v>12</v>
      </c>
      <c r="B20" s="288">
        <v>44088</v>
      </c>
      <c r="C20" s="287" t="s">
        <v>479</v>
      </c>
      <c r="D20" s="286">
        <v>10</v>
      </c>
      <c r="E20" s="285" t="s">
        <v>515</v>
      </c>
      <c r="F20" s="284" t="s">
        <v>516</v>
      </c>
      <c r="G20" s="416" t="s">
        <v>517</v>
      </c>
      <c r="H20" s="284" t="s">
        <v>483</v>
      </c>
      <c r="I20" s="283"/>
      <c r="J20" s="282"/>
      <c r="K20" s="281"/>
      <c r="L20" s="280"/>
    </row>
    <row r="21" spans="1:12" ht="25.5">
      <c r="A21" s="289">
        <v>13</v>
      </c>
      <c r="B21" s="288">
        <v>44088</v>
      </c>
      <c r="C21" s="287" t="s">
        <v>479</v>
      </c>
      <c r="D21" s="286">
        <v>5</v>
      </c>
      <c r="E21" s="285" t="s">
        <v>518</v>
      </c>
      <c r="F21" s="284" t="s">
        <v>519</v>
      </c>
      <c r="G21" s="416" t="s">
        <v>520</v>
      </c>
      <c r="H21" s="284" t="s">
        <v>483</v>
      </c>
      <c r="I21" s="283"/>
      <c r="J21" s="282"/>
      <c r="K21" s="281"/>
      <c r="L21" s="280"/>
    </row>
    <row r="22" spans="1:12" ht="25.5">
      <c r="A22" s="289">
        <v>14</v>
      </c>
      <c r="B22" s="288">
        <v>44092</v>
      </c>
      <c r="C22" s="287" t="s">
        <v>479</v>
      </c>
      <c r="D22" s="286">
        <v>15000</v>
      </c>
      <c r="E22" s="285" t="s">
        <v>521</v>
      </c>
      <c r="F22" s="284" t="s">
        <v>522</v>
      </c>
      <c r="G22" s="416" t="s">
        <v>523</v>
      </c>
      <c r="H22" s="284" t="s">
        <v>487</v>
      </c>
      <c r="I22" s="283"/>
      <c r="J22" s="282"/>
      <c r="K22" s="281"/>
      <c r="L22" s="280"/>
    </row>
    <row r="23" spans="1:12" ht="25.5">
      <c r="A23" s="289">
        <v>15</v>
      </c>
      <c r="B23" s="288">
        <v>44092</v>
      </c>
      <c r="C23" s="287" t="s">
        <v>479</v>
      </c>
      <c r="D23" s="286">
        <v>10000</v>
      </c>
      <c r="E23" s="285" t="s">
        <v>524</v>
      </c>
      <c r="F23" s="284" t="s">
        <v>525</v>
      </c>
      <c r="G23" s="416" t="s">
        <v>526</v>
      </c>
      <c r="H23" s="284" t="s">
        <v>487</v>
      </c>
      <c r="I23" s="283"/>
      <c r="J23" s="282"/>
      <c r="K23" s="281"/>
      <c r="L23" s="280"/>
    </row>
    <row r="24" spans="1:12" ht="25.5">
      <c r="A24" s="297">
        <v>16</v>
      </c>
      <c r="B24" s="288">
        <v>44092</v>
      </c>
      <c r="C24" s="287" t="s">
        <v>479</v>
      </c>
      <c r="D24" s="286">
        <v>10000</v>
      </c>
      <c r="E24" s="285" t="s">
        <v>527</v>
      </c>
      <c r="F24" s="284" t="s">
        <v>528</v>
      </c>
      <c r="G24" s="416" t="s">
        <v>529</v>
      </c>
      <c r="H24" s="284" t="s">
        <v>487</v>
      </c>
      <c r="I24" s="283"/>
      <c r="J24" s="282"/>
      <c r="K24" s="281"/>
      <c r="L24" s="280"/>
    </row>
    <row r="25" spans="1:12" ht="25.5">
      <c r="A25" s="289">
        <v>17</v>
      </c>
      <c r="B25" s="288">
        <v>44096</v>
      </c>
      <c r="C25" s="287" t="s">
        <v>479</v>
      </c>
      <c r="D25" s="286">
        <v>10000</v>
      </c>
      <c r="E25" s="285" t="s">
        <v>564</v>
      </c>
      <c r="F25" s="284" t="s">
        <v>565</v>
      </c>
      <c r="G25" s="416" t="s">
        <v>566</v>
      </c>
      <c r="H25" s="284" t="s">
        <v>567</v>
      </c>
      <c r="I25" s="283"/>
      <c r="J25" s="282"/>
      <c r="K25" s="281"/>
      <c r="L25" s="280"/>
    </row>
    <row r="26" spans="1:12" ht="25.5">
      <c r="A26" s="289">
        <v>18</v>
      </c>
      <c r="B26" s="288">
        <v>44096</v>
      </c>
      <c r="C26" s="287" t="s">
        <v>479</v>
      </c>
      <c r="D26" s="286">
        <v>20000</v>
      </c>
      <c r="E26" s="285" t="s">
        <v>568</v>
      </c>
      <c r="F26" s="284" t="s">
        <v>569</v>
      </c>
      <c r="G26" s="416" t="s">
        <v>570</v>
      </c>
      <c r="H26" s="284" t="s">
        <v>487</v>
      </c>
      <c r="I26" s="283"/>
      <c r="J26" s="282"/>
      <c r="K26" s="281"/>
      <c r="L26" s="280"/>
    </row>
    <row r="27" spans="1:12" ht="25.5">
      <c r="A27" s="289">
        <v>19</v>
      </c>
      <c r="B27" s="288">
        <v>44098</v>
      </c>
      <c r="C27" s="287" t="s">
        <v>479</v>
      </c>
      <c r="D27" s="286">
        <v>9000</v>
      </c>
      <c r="E27" s="285" t="s">
        <v>480</v>
      </c>
      <c r="F27" s="284" t="s">
        <v>481</v>
      </c>
      <c r="G27" s="416" t="s">
        <v>482</v>
      </c>
      <c r="H27" s="284" t="s">
        <v>567</v>
      </c>
      <c r="I27" s="283"/>
      <c r="J27" s="282"/>
      <c r="K27" s="281"/>
      <c r="L27" s="280"/>
    </row>
    <row r="28" spans="1:12" ht="25.5">
      <c r="A28" s="289">
        <v>20</v>
      </c>
      <c r="B28" s="288">
        <v>44105</v>
      </c>
      <c r="C28" s="287" t="s">
        <v>479</v>
      </c>
      <c r="D28" s="286">
        <v>50</v>
      </c>
      <c r="E28" s="285" t="s">
        <v>571</v>
      </c>
      <c r="F28" s="284" t="s">
        <v>513</v>
      </c>
      <c r="G28" s="416" t="s">
        <v>514</v>
      </c>
      <c r="H28" s="284" t="s">
        <v>487</v>
      </c>
      <c r="I28" s="283"/>
      <c r="J28" s="282"/>
      <c r="K28" s="281"/>
      <c r="L28" s="280"/>
    </row>
    <row r="29" spans="1:12" ht="25.5">
      <c r="A29" s="297">
        <v>21</v>
      </c>
      <c r="B29" s="288">
        <v>44110</v>
      </c>
      <c r="C29" s="287" t="s">
        <v>479</v>
      </c>
      <c r="D29" s="286">
        <v>10000</v>
      </c>
      <c r="E29" s="285" t="s">
        <v>572</v>
      </c>
      <c r="F29" s="284" t="s">
        <v>573</v>
      </c>
      <c r="G29" s="416" t="s">
        <v>574</v>
      </c>
      <c r="H29" s="284" t="s">
        <v>567</v>
      </c>
      <c r="I29" s="283"/>
      <c r="J29" s="282"/>
      <c r="K29" s="281"/>
      <c r="L29" s="280"/>
    </row>
    <row r="30" spans="1:12" ht="25.5">
      <c r="A30" s="289">
        <v>22</v>
      </c>
      <c r="B30" s="288">
        <v>44110</v>
      </c>
      <c r="C30" s="287" t="s">
        <v>479</v>
      </c>
      <c r="D30" s="286">
        <v>10000</v>
      </c>
      <c r="E30" s="285" t="s">
        <v>575</v>
      </c>
      <c r="F30" s="284" t="s">
        <v>576</v>
      </c>
      <c r="G30" s="416" t="s">
        <v>577</v>
      </c>
      <c r="H30" s="284" t="s">
        <v>578</v>
      </c>
      <c r="I30" s="283"/>
      <c r="J30" s="282"/>
      <c r="K30" s="281"/>
      <c r="L30" s="280"/>
    </row>
    <row r="31" spans="1:12" ht="25.5">
      <c r="A31" s="289">
        <v>23</v>
      </c>
      <c r="B31" s="288">
        <v>44110</v>
      </c>
      <c r="C31" s="287" t="s">
        <v>479</v>
      </c>
      <c r="D31" s="286">
        <v>10000</v>
      </c>
      <c r="E31" s="285" t="s">
        <v>527</v>
      </c>
      <c r="F31" s="284" t="s">
        <v>528</v>
      </c>
      <c r="G31" s="416" t="s">
        <v>579</v>
      </c>
      <c r="H31" s="284" t="s">
        <v>487</v>
      </c>
      <c r="I31" s="283"/>
      <c r="J31" s="282"/>
      <c r="K31" s="281"/>
      <c r="L31" s="280"/>
    </row>
    <row r="32" spans="1:12" ht="25.5">
      <c r="A32" s="289">
        <v>24</v>
      </c>
      <c r="B32" s="288">
        <v>44116</v>
      </c>
      <c r="C32" s="287" t="s">
        <v>479</v>
      </c>
      <c r="D32" s="286">
        <v>50</v>
      </c>
      <c r="E32" s="285" t="s">
        <v>580</v>
      </c>
      <c r="F32" s="284" t="s">
        <v>581</v>
      </c>
      <c r="G32" s="416" t="s">
        <v>582</v>
      </c>
      <c r="H32" s="284" t="s">
        <v>567</v>
      </c>
      <c r="I32" s="283"/>
      <c r="J32" s="282"/>
      <c r="K32" s="281"/>
      <c r="L32" s="280"/>
    </row>
    <row r="33" spans="1:12" ht="25.5">
      <c r="A33" s="289">
        <v>25</v>
      </c>
      <c r="B33" s="288">
        <v>44119</v>
      </c>
      <c r="C33" s="287" t="s">
        <v>479</v>
      </c>
      <c r="D33" s="286">
        <v>10000</v>
      </c>
      <c r="E33" s="285" t="s">
        <v>583</v>
      </c>
      <c r="F33" s="284" t="s">
        <v>584</v>
      </c>
      <c r="G33" s="416" t="s">
        <v>585</v>
      </c>
      <c r="H33" s="284" t="s">
        <v>487</v>
      </c>
      <c r="I33" s="283"/>
      <c r="J33" s="282"/>
      <c r="K33" s="281"/>
      <c r="L33" s="280"/>
    </row>
    <row r="34" spans="1:12" ht="25.5">
      <c r="A34" s="297">
        <v>26</v>
      </c>
      <c r="B34" s="288">
        <v>44126</v>
      </c>
      <c r="C34" s="287" t="s">
        <v>479</v>
      </c>
      <c r="D34" s="286">
        <v>10000</v>
      </c>
      <c r="E34" s="285" t="s">
        <v>572</v>
      </c>
      <c r="F34" s="284" t="s">
        <v>573</v>
      </c>
      <c r="G34" s="416" t="s">
        <v>574</v>
      </c>
      <c r="H34" s="284" t="s">
        <v>567</v>
      </c>
      <c r="I34" s="283"/>
      <c r="J34" s="282"/>
      <c r="K34" s="281"/>
      <c r="L34" s="280"/>
    </row>
    <row r="35" spans="1:12" ht="25.5">
      <c r="A35" s="289">
        <v>27</v>
      </c>
      <c r="B35" s="288">
        <v>44126</v>
      </c>
      <c r="C35" s="287" t="s">
        <v>479</v>
      </c>
      <c r="D35" s="286">
        <v>18487</v>
      </c>
      <c r="E35" s="285" t="s">
        <v>586</v>
      </c>
      <c r="F35" s="284" t="s">
        <v>587</v>
      </c>
      <c r="G35" s="416" t="s">
        <v>588</v>
      </c>
      <c r="H35" s="284" t="s">
        <v>567</v>
      </c>
      <c r="I35" s="283"/>
      <c r="J35" s="282"/>
      <c r="K35" s="281"/>
      <c r="L35" s="280"/>
    </row>
    <row r="36" spans="1:12" ht="25.5">
      <c r="A36" s="289">
        <v>28</v>
      </c>
      <c r="B36" s="288">
        <v>44130</v>
      </c>
      <c r="C36" s="287" t="s">
        <v>479</v>
      </c>
      <c r="D36" s="286">
        <v>16065</v>
      </c>
      <c r="E36" s="285" t="s">
        <v>589</v>
      </c>
      <c r="F36" s="284" t="s">
        <v>590</v>
      </c>
      <c r="G36" s="416" t="s">
        <v>591</v>
      </c>
      <c r="H36" s="284" t="s">
        <v>567</v>
      </c>
      <c r="I36" s="283"/>
      <c r="J36" s="282"/>
      <c r="K36" s="281"/>
      <c r="L36" s="280"/>
    </row>
    <row r="37" spans="1:12" ht="25.5">
      <c r="A37" s="289">
        <v>29</v>
      </c>
      <c r="B37" s="288">
        <v>44131</v>
      </c>
      <c r="C37" s="287" t="s">
        <v>479</v>
      </c>
      <c r="D37" s="286">
        <v>8000</v>
      </c>
      <c r="E37" s="285" t="s">
        <v>480</v>
      </c>
      <c r="F37" s="284" t="s">
        <v>481</v>
      </c>
      <c r="G37" s="416" t="s">
        <v>482</v>
      </c>
      <c r="H37" s="284" t="s">
        <v>567</v>
      </c>
      <c r="I37" s="283"/>
      <c r="J37" s="282"/>
      <c r="K37" s="281"/>
      <c r="L37" s="280"/>
    </row>
    <row r="38" spans="1:12" ht="25.5">
      <c r="A38" s="289">
        <v>30</v>
      </c>
      <c r="B38" s="288">
        <v>44131</v>
      </c>
      <c r="C38" s="287" t="s">
        <v>479</v>
      </c>
      <c r="D38" s="286">
        <v>2000</v>
      </c>
      <c r="E38" s="285" t="s">
        <v>592</v>
      </c>
      <c r="F38" s="284" t="s">
        <v>522</v>
      </c>
      <c r="G38" s="416" t="s">
        <v>593</v>
      </c>
      <c r="H38" s="284" t="s">
        <v>567</v>
      </c>
      <c r="I38" s="283"/>
      <c r="J38" s="282"/>
      <c r="K38" s="281"/>
      <c r="L38" s="280"/>
    </row>
    <row r="39" spans="1:12" ht="25.5">
      <c r="A39" s="297">
        <v>31</v>
      </c>
      <c r="B39" s="288">
        <v>44132</v>
      </c>
      <c r="C39" s="287" t="s">
        <v>479</v>
      </c>
      <c r="D39" s="286">
        <v>100</v>
      </c>
      <c r="E39" s="285" t="s">
        <v>594</v>
      </c>
      <c r="F39" s="284" t="s">
        <v>595</v>
      </c>
      <c r="G39" s="416" t="s">
        <v>596</v>
      </c>
      <c r="H39" s="284" t="s">
        <v>597</v>
      </c>
      <c r="I39" s="283"/>
      <c r="J39" s="282"/>
      <c r="K39" s="281"/>
      <c r="L39" s="280"/>
    </row>
    <row r="40" spans="1:12" ht="25.5">
      <c r="A40" s="289">
        <v>32</v>
      </c>
      <c r="B40" s="288">
        <v>44133</v>
      </c>
      <c r="C40" s="287" t="s">
        <v>479</v>
      </c>
      <c r="D40" s="286">
        <v>200</v>
      </c>
      <c r="E40" s="285" t="s">
        <v>598</v>
      </c>
      <c r="F40" s="284" t="s">
        <v>599</v>
      </c>
      <c r="G40" s="416" t="s">
        <v>600</v>
      </c>
      <c r="H40" s="284" t="s">
        <v>567</v>
      </c>
      <c r="I40" s="283"/>
      <c r="J40" s="282"/>
      <c r="K40" s="281"/>
      <c r="L40" s="280"/>
    </row>
    <row r="41" spans="1:12" ht="25.5">
      <c r="A41" s="289">
        <v>33</v>
      </c>
      <c r="B41" s="288">
        <v>44134</v>
      </c>
      <c r="C41" s="287" t="s">
        <v>479</v>
      </c>
      <c r="D41" s="286">
        <v>10000</v>
      </c>
      <c r="E41" s="285" t="s">
        <v>589</v>
      </c>
      <c r="F41" s="284" t="s">
        <v>590</v>
      </c>
      <c r="G41" s="416" t="s">
        <v>591</v>
      </c>
      <c r="H41" s="284" t="s">
        <v>567</v>
      </c>
      <c r="I41" s="283"/>
      <c r="J41" s="282"/>
      <c r="K41" s="281"/>
      <c r="L41" s="280"/>
    </row>
    <row r="42" spans="1:12" ht="25.5">
      <c r="A42" s="289">
        <v>34</v>
      </c>
      <c r="B42" s="288">
        <v>44152</v>
      </c>
      <c r="C42" s="288" t="s">
        <v>479</v>
      </c>
      <c r="D42" s="456">
        <v>5000</v>
      </c>
      <c r="E42" s="288" t="s">
        <v>572</v>
      </c>
      <c r="F42" s="457" t="s">
        <v>573</v>
      </c>
      <c r="G42" s="288" t="s">
        <v>574</v>
      </c>
      <c r="H42" s="288" t="s">
        <v>673</v>
      </c>
      <c r="I42" s="283"/>
      <c r="J42" s="282"/>
      <c r="K42" s="281"/>
      <c r="L42" s="280"/>
    </row>
    <row r="43" spans="1:12" ht="25.5">
      <c r="A43" s="289">
        <v>35</v>
      </c>
      <c r="B43" s="288">
        <v>44153</v>
      </c>
      <c r="C43" s="288" t="s">
        <v>479</v>
      </c>
      <c r="D43" s="456">
        <v>1000</v>
      </c>
      <c r="E43" s="288" t="s">
        <v>592</v>
      </c>
      <c r="F43" s="457" t="s">
        <v>522</v>
      </c>
      <c r="G43" s="288" t="s">
        <v>593</v>
      </c>
      <c r="H43" s="284" t="s">
        <v>567</v>
      </c>
      <c r="I43" s="283"/>
      <c r="J43" s="282"/>
      <c r="K43" s="281"/>
      <c r="L43" s="280"/>
    </row>
    <row r="44" spans="1:12" ht="25.5">
      <c r="A44" s="297">
        <v>36</v>
      </c>
      <c r="B44" s="288">
        <v>44165</v>
      </c>
      <c r="C44" s="288" t="s">
        <v>479</v>
      </c>
      <c r="D44" s="456">
        <v>3600</v>
      </c>
      <c r="E44" s="288" t="s">
        <v>592</v>
      </c>
      <c r="F44" s="457" t="s">
        <v>522</v>
      </c>
      <c r="G44" s="288" t="s">
        <v>674</v>
      </c>
      <c r="H44" s="284" t="s">
        <v>487</v>
      </c>
      <c r="I44" s="283"/>
      <c r="J44" s="282"/>
      <c r="K44" s="281"/>
      <c r="L44" s="280"/>
    </row>
    <row r="45" spans="1:12" ht="25.5">
      <c r="A45" s="289">
        <v>37</v>
      </c>
      <c r="B45" s="288">
        <v>44165</v>
      </c>
      <c r="C45" s="288" t="s">
        <v>479</v>
      </c>
      <c r="D45" s="456">
        <v>400</v>
      </c>
      <c r="E45" s="288" t="s">
        <v>592</v>
      </c>
      <c r="F45" s="457" t="s">
        <v>522</v>
      </c>
      <c r="G45" s="288" t="s">
        <v>593</v>
      </c>
      <c r="H45" s="284" t="s">
        <v>567</v>
      </c>
      <c r="I45" s="283"/>
      <c r="J45" s="282"/>
      <c r="K45" s="281"/>
      <c r="L45" s="280"/>
    </row>
    <row r="46" spans="1:12" ht="89.25">
      <c r="A46" s="289">
        <v>38</v>
      </c>
      <c r="B46" s="288">
        <v>44130</v>
      </c>
      <c r="C46" s="287" t="s">
        <v>601</v>
      </c>
      <c r="D46" s="286">
        <v>6440</v>
      </c>
      <c r="E46" s="285" t="s">
        <v>602</v>
      </c>
      <c r="F46" s="284" t="s">
        <v>603</v>
      </c>
      <c r="G46" s="416"/>
      <c r="H46" s="284"/>
      <c r="I46" s="283" t="s">
        <v>604</v>
      </c>
      <c r="J46" s="282"/>
      <c r="K46" s="281"/>
      <c r="L46" s="280"/>
    </row>
    <row r="47" spans="1:12" ht="38.25">
      <c r="A47" s="289">
        <v>39</v>
      </c>
      <c r="B47" s="288">
        <v>44119</v>
      </c>
      <c r="C47" s="287" t="s">
        <v>601</v>
      </c>
      <c r="D47" s="286">
        <v>500</v>
      </c>
      <c r="E47" s="285" t="s">
        <v>605</v>
      </c>
      <c r="F47" s="284" t="s">
        <v>528</v>
      </c>
      <c r="G47" s="416"/>
      <c r="H47" s="284"/>
      <c r="I47" s="283"/>
      <c r="J47" s="282" t="s">
        <v>606</v>
      </c>
      <c r="K47" s="281"/>
      <c r="L47" s="280"/>
    </row>
    <row r="48" spans="1:12" ht="38.25">
      <c r="A48" s="289">
        <v>40</v>
      </c>
      <c r="B48" s="288">
        <v>44119</v>
      </c>
      <c r="C48" s="287" t="s">
        <v>601</v>
      </c>
      <c r="D48" s="286">
        <v>500</v>
      </c>
      <c r="E48" s="285" t="s">
        <v>607</v>
      </c>
      <c r="F48" s="284" t="s">
        <v>608</v>
      </c>
      <c r="G48" s="416"/>
      <c r="H48" s="284"/>
      <c r="I48" s="283"/>
      <c r="J48" s="282" t="s">
        <v>606</v>
      </c>
      <c r="K48" s="281"/>
      <c r="L48" s="280"/>
    </row>
    <row r="49" spans="1:12" ht="38.25">
      <c r="A49" s="297">
        <v>41</v>
      </c>
      <c r="B49" s="288">
        <v>44119</v>
      </c>
      <c r="C49" s="287" t="s">
        <v>601</v>
      </c>
      <c r="D49" s="286">
        <v>500</v>
      </c>
      <c r="E49" s="285" t="s">
        <v>609</v>
      </c>
      <c r="F49" s="284" t="s">
        <v>525</v>
      </c>
      <c r="G49" s="416"/>
      <c r="H49" s="284"/>
      <c r="I49" s="283"/>
      <c r="J49" s="282" t="s">
        <v>606</v>
      </c>
      <c r="K49" s="281"/>
      <c r="L49" s="280"/>
    </row>
    <row r="50" spans="1:12" ht="38.25">
      <c r="A50" s="289">
        <v>42</v>
      </c>
      <c r="B50" s="288">
        <v>44119</v>
      </c>
      <c r="C50" s="287" t="s">
        <v>601</v>
      </c>
      <c r="D50" s="286">
        <v>500</v>
      </c>
      <c r="E50" s="285" t="s">
        <v>610</v>
      </c>
      <c r="F50" s="284" t="s">
        <v>611</v>
      </c>
      <c r="G50" s="416"/>
      <c r="H50" s="284"/>
      <c r="I50" s="283"/>
      <c r="J50" s="282" t="s">
        <v>606</v>
      </c>
      <c r="K50" s="281"/>
      <c r="L50" s="280"/>
    </row>
    <row r="51" spans="1:12" ht="38.25">
      <c r="A51" s="289">
        <v>43</v>
      </c>
      <c r="B51" s="288">
        <v>44119</v>
      </c>
      <c r="C51" s="287" t="s">
        <v>601</v>
      </c>
      <c r="D51" s="286">
        <v>500</v>
      </c>
      <c r="E51" s="285" t="s">
        <v>612</v>
      </c>
      <c r="F51" s="284" t="s">
        <v>507</v>
      </c>
      <c r="G51" s="416"/>
      <c r="H51" s="284"/>
      <c r="I51" s="283"/>
      <c r="J51" s="282" t="s">
        <v>606</v>
      </c>
      <c r="K51" s="281"/>
      <c r="L51" s="280"/>
    </row>
    <row r="52" spans="1:12" ht="38.25">
      <c r="A52" s="289">
        <v>44</v>
      </c>
      <c r="B52" s="288">
        <v>44119</v>
      </c>
      <c r="C52" s="287" t="s">
        <v>601</v>
      </c>
      <c r="D52" s="286">
        <v>500</v>
      </c>
      <c r="E52" s="285" t="s">
        <v>613</v>
      </c>
      <c r="F52" s="284" t="s">
        <v>614</v>
      </c>
      <c r="G52" s="416"/>
      <c r="H52" s="284"/>
      <c r="I52" s="283"/>
      <c r="J52" s="282" t="s">
        <v>606</v>
      </c>
      <c r="K52" s="281"/>
      <c r="L52" s="280"/>
    </row>
    <row r="53" spans="1:12" ht="51">
      <c r="A53" s="289">
        <v>45</v>
      </c>
      <c r="B53" s="288">
        <v>44125</v>
      </c>
      <c r="C53" s="287" t="s">
        <v>601</v>
      </c>
      <c r="D53" s="286">
        <v>1000</v>
      </c>
      <c r="E53" s="285" t="s">
        <v>480</v>
      </c>
      <c r="F53" s="284" t="s">
        <v>481</v>
      </c>
      <c r="G53" s="416"/>
      <c r="H53" s="284"/>
      <c r="I53" s="283"/>
      <c r="J53" s="282" t="s">
        <v>615</v>
      </c>
      <c r="K53" s="281"/>
      <c r="L53" s="280"/>
    </row>
    <row r="54" spans="1:12" ht="38.25">
      <c r="A54" s="297">
        <v>46</v>
      </c>
      <c r="B54" s="288">
        <v>44126</v>
      </c>
      <c r="C54" s="287" t="s">
        <v>601</v>
      </c>
      <c r="D54" s="286">
        <v>700</v>
      </c>
      <c r="E54" s="285" t="s">
        <v>616</v>
      </c>
      <c r="F54" s="284" t="s">
        <v>617</v>
      </c>
      <c r="G54" s="416"/>
      <c r="H54" s="284"/>
      <c r="I54" s="283"/>
      <c r="J54" s="282" t="s">
        <v>618</v>
      </c>
      <c r="K54" s="281"/>
      <c r="L54" s="280"/>
    </row>
    <row r="55" spans="1:12" ht="25.5">
      <c r="A55" s="289">
        <v>47</v>
      </c>
      <c r="B55" s="288">
        <v>44126</v>
      </c>
      <c r="C55" s="287" t="s">
        <v>601</v>
      </c>
      <c r="D55" s="286">
        <v>1000</v>
      </c>
      <c r="E55" s="285" t="s">
        <v>592</v>
      </c>
      <c r="F55" s="284" t="s">
        <v>522</v>
      </c>
      <c r="G55" s="416"/>
      <c r="H55" s="284"/>
      <c r="I55" s="283"/>
      <c r="J55" s="282" t="s">
        <v>619</v>
      </c>
      <c r="K55" s="281"/>
      <c r="L55" s="280"/>
    </row>
    <row r="56" spans="1:12" ht="51">
      <c r="A56" s="289">
        <v>48</v>
      </c>
      <c r="B56" s="288">
        <v>44126</v>
      </c>
      <c r="C56" s="287" t="s">
        <v>601</v>
      </c>
      <c r="D56" s="286">
        <v>500</v>
      </c>
      <c r="E56" s="285" t="s">
        <v>620</v>
      </c>
      <c r="F56" s="284" t="s">
        <v>621</v>
      </c>
      <c r="G56" s="416"/>
      <c r="H56" s="284"/>
      <c r="I56" s="283"/>
      <c r="J56" s="282" t="s">
        <v>622</v>
      </c>
      <c r="K56" s="281"/>
      <c r="L56" s="280"/>
    </row>
    <row r="57" spans="1:12" ht="38.25">
      <c r="A57" s="289">
        <v>49</v>
      </c>
      <c r="B57" s="288">
        <v>44127</v>
      </c>
      <c r="C57" s="287" t="s">
        <v>601</v>
      </c>
      <c r="D57" s="286">
        <v>800</v>
      </c>
      <c r="E57" s="285" t="s">
        <v>623</v>
      </c>
      <c r="F57" s="284" t="s">
        <v>624</v>
      </c>
      <c r="G57" s="416"/>
      <c r="H57" s="284"/>
      <c r="I57" s="283"/>
      <c r="J57" s="282" t="s">
        <v>618</v>
      </c>
      <c r="K57" s="281"/>
      <c r="L57" s="280"/>
    </row>
    <row r="58" spans="1:12" ht="38.25">
      <c r="A58" s="289">
        <v>50</v>
      </c>
      <c r="B58" s="288">
        <v>44135</v>
      </c>
      <c r="C58" s="287" t="s">
        <v>601</v>
      </c>
      <c r="D58" s="286">
        <v>100</v>
      </c>
      <c r="E58" s="285" t="s">
        <v>625</v>
      </c>
      <c r="F58" s="284" t="s">
        <v>626</v>
      </c>
      <c r="G58" s="416"/>
      <c r="H58" s="284"/>
      <c r="I58" s="283"/>
      <c r="J58" s="282" t="s">
        <v>627</v>
      </c>
      <c r="K58" s="281"/>
      <c r="L58" s="280"/>
    </row>
    <row r="59" spans="1:12" ht="38.25">
      <c r="A59" s="297">
        <v>51</v>
      </c>
      <c r="B59" s="288">
        <v>44135</v>
      </c>
      <c r="C59" s="287" t="s">
        <v>601</v>
      </c>
      <c r="D59" s="286">
        <v>100</v>
      </c>
      <c r="E59" s="285" t="s">
        <v>628</v>
      </c>
      <c r="F59" s="284" t="s">
        <v>629</v>
      </c>
      <c r="G59" s="416"/>
      <c r="H59" s="284"/>
      <c r="I59" s="283"/>
      <c r="J59" s="282" t="s">
        <v>627</v>
      </c>
      <c r="K59" s="281"/>
      <c r="L59" s="280"/>
    </row>
    <row r="60" spans="1:12" ht="38.25">
      <c r="A60" s="289">
        <v>52</v>
      </c>
      <c r="B60" s="288">
        <v>44135</v>
      </c>
      <c r="C60" s="287" t="s">
        <v>601</v>
      </c>
      <c r="D60" s="286">
        <v>100</v>
      </c>
      <c r="E60" s="285" t="s">
        <v>630</v>
      </c>
      <c r="F60" s="284" t="s">
        <v>631</v>
      </c>
      <c r="G60" s="416"/>
      <c r="H60" s="284"/>
      <c r="I60" s="283"/>
      <c r="J60" s="282" t="s">
        <v>627</v>
      </c>
      <c r="K60" s="281"/>
      <c r="L60" s="280"/>
    </row>
    <row r="61" spans="1:12" ht="38.25">
      <c r="A61" s="289">
        <v>53</v>
      </c>
      <c r="B61" s="288">
        <v>44135</v>
      </c>
      <c r="C61" s="287" t="s">
        <v>601</v>
      </c>
      <c r="D61" s="286">
        <v>100</v>
      </c>
      <c r="E61" s="285" t="s">
        <v>632</v>
      </c>
      <c r="F61" s="284" t="s">
        <v>633</v>
      </c>
      <c r="G61" s="416"/>
      <c r="H61" s="284"/>
      <c r="I61" s="283"/>
      <c r="J61" s="282" t="s">
        <v>627</v>
      </c>
      <c r="K61" s="281"/>
      <c r="L61" s="280"/>
    </row>
    <row r="62" spans="1:12" ht="38.25">
      <c r="A62" s="289">
        <v>54</v>
      </c>
      <c r="B62" s="288">
        <v>44135</v>
      </c>
      <c r="C62" s="287" t="s">
        <v>601</v>
      </c>
      <c r="D62" s="286">
        <v>100</v>
      </c>
      <c r="E62" s="285" t="s">
        <v>634</v>
      </c>
      <c r="F62" s="284" t="s">
        <v>635</v>
      </c>
      <c r="G62" s="416"/>
      <c r="H62" s="284"/>
      <c r="I62" s="283"/>
      <c r="J62" s="282" t="s">
        <v>627</v>
      </c>
      <c r="K62" s="281"/>
      <c r="L62" s="280"/>
    </row>
    <row r="63" spans="1:12" ht="38.25">
      <c r="A63" s="289">
        <v>55</v>
      </c>
      <c r="B63" s="288">
        <v>44135</v>
      </c>
      <c r="C63" s="287" t="s">
        <v>601</v>
      </c>
      <c r="D63" s="286">
        <v>100</v>
      </c>
      <c r="E63" s="285" t="s">
        <v>636</v>
      </c>
      <c r="F63" s="284" t="s">
        <v>637</v>
      </c>
      <c r="G63" s="416"/>
      <c r="H63" s="284"/>
      <c r="I63" s="283"/>
      <c r="J63" s="282" t="s">
        <v>627</v>
      </c>
      <c r="K63" s="281"/>
      <c r="L63" s="280"/>
    </row>
    <row r="64" spans="1:12" ht="38.25">
      <c r="A64" s="297">
        <v>56</v>
      </c>
      <c r="B64" s="288">
        <v>44135</v>
      </c>
      <c r="C64" s="287" t="s">
        <v>601</v>
      </c>
      <c r="D64" s="286">
        <v>100</v>
      </c>
      <c r="E64" s="285" t="s">
        <v>638</v>
      </c>
      <c r="F64" s="284" t="s">
        <v>639</v>
      </c>
      <c r="G64" s="416"/>
      <c r="H64" s="284"/>
      <c r="I64" s="283"/>
      <c r="J64" s="282" t="s">
        <v>627</v>
      </c>
      <c r="K64" s="281"/>
      <c r="L64" s="280"/>
    </row>
    <row r="65" spans="1:12" ht="38.25">
      <c r="A65" s="289">
        <v>57</v>
      </c>
      <c r="B65" s="288">
        <v>44135</v>
      </c>
      <c r="C65" s="287" t="s">
        <v>601</v>
      </c>
      <c r="D65" s="286">
        <v>100</v>
      </c>
      <c r="E65" s="285" t="s">
        <v>640</v>
      </c>
      <c r="F65" s="284" t="s">
        <v>641</v>
      </c>
      <c r="G65" s="416"/>
      <c r="H65" s="284"/>
      <c r="I65" s="283"/>
      <c r="J65" s="282" t="s">
        <v>627</v>
      </c>
      <c r="K65" s="281"/>
      <c r="L65" s="280"/>
    </row>
    <row r="66" spans="1:12" ht="38.25">
      <c r="A66" s="289">
        <v>58</v>
      </c>
      <c r="B66" s="288">
        <v>44135</v>
      </c>
      <c r="C66" s="287" t="s">
        <v>601</v>
      </c>
      <c r="D66" s="286">
        <v>100</v>
      </c>
      <c r="E66" s="285" t="s">
        <v>642</v>
      </c>
      <c r="F66" s="284" t="s">
        <v>643</v>
      </c>
      <c r="G66" s="416"/>
      <c r="H66" s="284"/>
      <c r="I66" s="283"/>
      <c r="J66" s="282" t="s">
        <v>627</v>
      </c>
      <c r="K66" s="281"/>
      <c r="L66" s="280"/>
    </row>
    <row r="67" spans="1:12" ht="38.25">
      <c r="A67" s="289">
        <v>59</v>
      </c>
      <c r="B67" s="288">
        <v>44135</v>
      </c>
      <c r="C67" s="287" t="s">
        <v>601</v>
      </c>
      <c r="D67" s="286">
        <v>100</v>
      </c>
      <c r="E67" s="285" t="s">
        <v>644</v>
      </c>
      <c r="F67" s="284" t="s">
        <v>645</v>
      </c>
      <c r="G67" s="416"/>
      <c r="H67" s="284"/>
      <c r="I67" s="283"/>
      <c r="J67" s="282" t="s">
        <v>627</v>
      </c>
      <c r="K67" s="281"/>
      <c r="L67" s="280"/>
    </row>
    <row r="68" spans="1:12" ht="38.25">
      <c r="A68" s="289">
        <v>60</v>
      </c>
      <c r="B68" s="288">
        <v>44135</v>
      </c>
      <c r="C68" s="287" t="s">
        <v>601</v>
      </c>
      <c r="D68" s="286">
        <v>100</v>
      </c>
      <c r="E68" s="285" t="s">
        <v>646</v>
      </c>
      <c r="F68" s="284" t="s">
        <v>647</v>
      </c>
      <c r="G68" s="416"/>
      <c r="H68" s="284"/>
      <c r="I68" s="283"/>
      <c r="J68" s="282" t="s">
        <v>627</v>
      </c>
      <c r="K68" s="281"/>
      <c r="L68" s="280"/>
    </row>
    <row r="69" spans="1:12" ht="38.25">
      <c r="A69" s="297">
        <v>61</v>
      </c>
      <c r="B69" s="288">
        <v>44135</v>
      </c>
      <c r="C69" s="287" t="s">
        <v>601</v>
      </c>
      <c r="D69" s="286">
        <v>100</v>
      </c>
      <c r="E69" s="285" t="s">
        <v>648</v>
      </c>
      <c r="F69" s="284" t="s">
        <v>649</v>
      </c>
      <c r="G69" s="416"/>
      <c r="H69" s="284"/>
      <c r="I69" s="283"/>
      <c r="J69" s="282" t="s">
        <v>627</v>
      </c>
      <c r="K69" s="281"/>
      <c r="L69" s="280"/>
    </row>
    <row r="70" spans="1:12" ht="38.25">
      <c r="A70" s="289">
        <v>62</v>
      </c>
      <c r="B70" s="288">
        <v>44135</v>
      </c>
      <c r="C70" s="287" t="s">
        <v>601</v>
      </c>
      <c r="D70" s="286">
        <v>100</v>
      </c>
      <c r="E70" s="285" t="s">
        <v>650</v>
      </c>
      <c r="F70" s="284" t="s">
        <v>651</v>
      </c>
      <c r="G70" s="416"/>
      <c r="H70" s="284"/>
      <c r="I70" s="283"/>
      <c r="J70" s="282" t="s">
        <v>627</v>
      </c>
      <c r="K70" s="281"/>
      <c r="L70" s="280"/>
    </row>
    <row r="71" spans="1:12" ht="38.25">
      <c r="A71" s="289">
        <v>63</v>
      </c>
      <c r="B71" s="288">
        <v>44135</v>
      </c>
      <c r="C71" s="287" t="s">
        <v>601</v>
      </c>
      <c r="D71" s="286">
        <v>100</v>
      </c>
      <c r="E71" s="285" t="s">
        <v>652</v>
      </c>
      <c r="F71" s="284" t="s">
        <v>653</v>
      </c>
      <c r="G71" s="416"/>
      <c r="H71" s="284"/>
      <c r="I71" s="283"/>
      <c r="J71" s="282" t="s">
        <v>627</v>
      </c>
      <c r="K71" s="281"/>
      <c r="L71" s="280"/>
    </row>
    <row r="72" spans="1:12">
      <c r="A72" s="289">
        <v>64</v>
      </c>
      <c r="B72" s="288"/>
      <c r="C72" s="287"/>
      <c r="D72" s="286"/>
      <c r="E72" s="285"/>
      <c r="F72" s="284"/>
      <c r="G72" s="284"/>
      <c r="H72" s="284"/>
      <c r="I72" s="283"/>
      <c r="J72" s="282"/>
      <c r="K72" s="281"/>
      <c r="L72" s="280"/>
    </row>
    <row r="73" spans="1:12">
      <c r="A73" s="289">
        <v>65</v>
      </c>
      <c r="B73" s="288"/>
      <c r="C73" s="287"/>
      <c r="D73" s="286"/>
      <c r="E73" s="285"/>
      <c r="F73" s="284"/>
      <c r="G73" s="284"/>
      <c r="H73" s="284"/>
      <c r="I73" s="283"/>
      <c r="J73" s="282"/>
      <c r="K73" s="281"/>
      <c r="L73" s="280"/>
    </row>
    <row r="74" spans="1:12">
      <c r="A74" s="297">
        <v>66</v>
      </c>
      <c r="B74" s="288"/>
      <c r="C74" s="287"/>
      <c r="D74" s="286"/>
      <c r="E74" s="285"/>
      <c r="F74" s="284"/>
      <c r="G74" s="284"/>
      <c r="H74" s="284"/>
      <c r="I74" s="283"/>
      <c r="J74" s="282"/>
      <c r="K74" s="281"/>
      <c r="L74" s="280"/>
    </row>
    <row r="75" spans="1:12" ht="15.75" thickBot="1">
      <c r="A75" s="289">
        <v>67</v>
      </c>
      <c r="B75" s="279"/>
      <c r="C75" s="278"/>
      <c r="D75" s="277"/>
      <c r="E75" s="276"/>
      <c r="F75" s="275"/>
      <c r="G75" s="275"/>
      <c r="H75" s="275"/>
      <c r="I75" s="274"/>
      <c r="J75" s="273"/>
      <c r="K75" s="272"/>
      <c r="L75" s="271"/>
    </row>
    <row r="76" spans="1:12">
      <c r="A76" s="261"/>
      <c r="B76" s="262"/>
      <c r="C76" s="261"/>
      <c r="D76" s="262"/>
      <c r="E76" s="261"/>
      <c r="F76" s="262"/>
      <c r="G76" s="261"/>
      <c r="H76" s="262"/>
      <c r="I76" s="261"/>
      <c r="J76" s="262"/>
      <c r="K76" s="261"/>
      <c r="L76" s="262"/>
    </row>
    <row r="77" spans="1:12">
      <c r="A77" s="261"/>
      <c r="B77" s="268"/>
      <c r="C77" s="261"/>
      <c r="D77" s="268"/>
      <c r="E77" s="261"/>
      <c r="F77" s="268"/>
      <c r="G77" s="261"/>
      <c r="H77" s="268"/>
      <c r="I77" s="261"/>
      <c r="J77" s="268"/>
      <c r="K77" s="261"/>
      <c r="L77" s="268"/>
    </row>
    <row r="78" spans="1:12" s="269" customFormat="1">
      <c r="A78" s="423" t="s">
        <v>375</v>
      </c>
      <c r="B78" s="423"/>
      <c r="C78" s="423"/>
      <c r="D78" s="423"/>
      <c r="E78" s="423"/>
      <c r="F78" s="423"/>
      <c r="G78" s="423"/>
      <c r="H78" s="423"/>
      <c r="I78" s="423"/>
      <c r="J78" s="423"/>
      <c r="K78" s="423"/>
      <c r="L78" s="423"/>
    </row>
    <row r="79" spans="1:12" s="270" customFormat="1" ht="12.75">
      <c r="A79" s="423" t="s">
        <v>400</v>
      </c>
      <c r="B79" s="423"/>
      <c r="C79" s="423"/>
      <c r="D79" s="423"/>
      <c r="E79" s="423"/>
      <c r="F79" s="423"/>
      <c r="G79" s="423"/>
      <c r="H79" s="423"/>
      <c r="I79" s="423"/>
      <c r="J79" s="423"/>
      <c r="K79" s="423"/>
      <c r="L79" s="423"/>
    </row>
    <row r="80" spans="1:12" s="270" customFormat="1" ht="12.75">
      <c r="A80" s="423"/>
      <c r="B80" s="423"/>
      <c r="C80" s="423"/>
      <c r="D80" s="423"/>
      <c r="E80" s="423"/>
      <c r="F80" s="423"/>
      <c r="G80" s="423"/>
      <c r="H80" s="423"/>
      <c r="I80" s="423"/>
      <c r="J80" s="423"/>
      <c r="K80" s="423"/>
      <c r="L80" s="423"/>
    </row>
    <row r="81" spans="1:12" s="269" customFormat="1">
      <c r="A81" s="423" t="s">
        <v>399</v>
      </c>
      <c r="B81" s="423"/>
      <c r="C81" s="423"/>
      <c r="D81" s="423"/>
      <c r="E81" s="423"/>
      <c r="F81" s="423"/>
      <c r="G81" s="423"/>
      <c r="H81" s="423"/>
      <c r="I81" s="423"/>
      <c r="J81" s="423"/>
      <c r="K81" s="423"/>
      <c r="L81" s="423"/>
    </row>
    <row r="82" spans="1:12" s="269" customFormat="1">
      <c r="A82" s="423"/>
      <c r="B82" s="423"/>
      <c r="C82" s="423"/>
      <c r="D82" s="423"/>
      <c r="E82" s="423"/>
      <c r="F82" s="423"/>
      <c r="G82" s="423"/>
      <c r="H82" s="423"/>
      <c r="I82" s="423"/>
      <c r="J82" s="423"/>
      <c r="K82" s="423"/>
      <c r="L82" s="423"/>
    </row>
    <row r="83" spans="1:12" s="269" customFormat="1">
      <c r="A83" s="423" t="s">
        <v>398</v>
      </c>
      <c r="B83" s="423"/>
      <c r="C83" s="423"/>
      <c r="D83" s="423"/>
      <c r="E83" s="423"/>
      <c r="F83" s="423"/>
      <c r="G83" s="423"/>
      <c r="H83" s="423"/>
      <c r="I83" s="423"/>
      <c r="J83" s="423"/>
      <c r="K83" s="423"/>
      <c r="L83" s="423"/>
    </row>
    <row r="84" spans="1:12" s="269" customFormat="1">
      <c r="A84" s="261"/>
      <c r="B84" s="262"/>
      <c r="C84" s="261"/>
      <c r="D84" s="262"/>
      <c r="E84" s="261"/>
      <c r="F84" s="262"/>
      <c r="G84" s="261"/>
      <c r="H84" s="262"/>
      <c r="I84" s="261"/>
      <c r="J84" s="262"/>
      <c r="K84" s="261"/>
      <c r="L84" s="262"/>
    </row>
    <row r="85" spans="1:12" s="269" customFormat="1">
      <c r="A85" s="261"/>
      <c r="B85" s="268"/>
      <c r="C85" s="261"/>
      <c r="D85" s="268"/>
      <c r="E85" s="261"/>
      <c r="F85" s="268"/>
      <c r="G85" s="261"/>
      <c r="H85" s="268"/>
      <c r="I85" s="261"/>
      <c r="J85" s="268"/>
      <c r="K85" s="261"/>
      <c r="L85" s="268"/>
    </row>
    <row r="86" spans="1:12" s="269" customFormat="1">
      <c r="A86" s="261"/>
      <c r="B86" s="262"/>
      <c r="C86" s="261"/>
      <c r="D86" s="262"/>
      <c r="E86" s="261"/>
      <c r="F86" s="262"/>
      <c r="G86" s="261"/>
      <c r="H86" s="262"/>
      <c r="I86" s="261"/>
      <c r="J86" s="262"/>
      <c r="K86" s="261"/>
      <c r="L86" s="262"/>
    </row>
    <row r="87" spans="1:12">
      <c r="A87" s="261"/>
      <c r="B87" s="268"/>
      <c r="C87" s="261"/>
      <c r="D87" s="268"/>
      <c r="E87" s="261"/>
      <c r="F87" s="268"/>
      <c r="G87" s="261"/>
      <c r="H87" s="268"/>
      <c r="I87" s="261"/>
      <c r="J87" s="268"/>
      <c r="K87" s="261"/>
      <c r="L87" s="268"/>
    </row>
    <row r="88" spans="1:12" s="263" customFormat="1">
      <c r="A88" s="429" t="s">
        <v>96</v>
      </c>
      <c r="B88" s="429"/>
      <c r="C88" s="262"/>
      <c r="D88" s="261"/>
      <c r="E88" s="262"/>
      <c r="F88" s="262"/>
      <c r="G88" s="261"/>
      <c r="H88" s="262"/>
      <c r="I88" s="262"/>
      <c r="J88" s="261"/>
      <c r="K88" s="262"/>
      <c r="L88" s="261"/>
    </row>
    <row r="89" spans="1:12" s="263" customFormat="1">
      <c r="A89" s="262"/>
      <c r="B89" s="261"/>
      <c r="C89" s="266"/>
      <c r="D89" s="267"/>
      <c r="E89" s="266"/>
      <c r="F89" s="262"/>
      <c r="G89" s="261"/>
      <c r="H89" s="265"/>
      <c r="I89" s="262"/>
      <c r="J89" s="261"/>
      <c r="K89" s="262"/>
      <c r="L89" s="261"/>
    </row>
    <row r="90" spans="1:12" s="263" customFormat="1" ht="15" customHeight="1">
      <c r="A90" s="262"/>
      <c r="B90" s="261"/>
      <c r="C90" s="422" t="s">
        <v>251</v>
      </c>
      <c r="D90" s="422"/>
      <c r="E90" s="422"/>
      <c r="F90" s="262"/>
      <c r="G90" s="261"/>
      <c r="H90" s="427" t="s">
        <v>397</v>
      </c>
      <c r="I90" s="264"/>
      <c r="J90" s="261"/>
      <c r="K90" s="262"/>
      <c r="L90" s="261"/>
    </row>
    <row r="91" spans="1:12" s="263" customFormat="1">
      <c r="A91" s="262"/>
      <c r="B91" s="261"/>
      <c r="C91" s="262"/>
      <c r="D91" s="261"/>
      <c r="E91" s="262"/>
      <c r="F91" s="262"/>
      <c r="G91" s="261"/>
      <c r="H91" s="428"/>
      <c r="I91" s="264"/>
      <c r="J91" s="261"/>
      <c r="K91" s="262"/>
      <c r="L91" s="261"/>
    </row>
    <row r="92" spans="1:12" s="260" customFormat="1">
      <c r="A92" s="262"/>
      <c r="B92" s="261"/>
      <c r="C92" s="422" t="s">
        <v>127</v>
      </c>
      <c r="D92" s="422"/>
      <c r="E92" s="422"/>
      <c r="F92" s="262"/>
      <c r="G92" s="261"/>
      <c r="H92" s="262"/>
      <c r="I92" s="262"/>
      <c r="J92" s="261"/>
      <c r="K92" s="262"/>
      <c r="L92" s="261"/>
    </row>
    <row r="93" spans="1:12" s="260" customFormat="1">
      <c r="E93" s="258"/>
    </row>
    <row r="94" spans="1:12" s="260" customFormat="1">
      <c r="E94" s="258"/>
    </row>
    <row r="95" spans="1:12" s="260" customFormat="1">
      <c r="E95" s="258"/>
    </row>
    <row r="96" spans="1:12" s="260" customFormat="1">
      <c r="E96" s="258"/>
    </row>
    <row r="97" s="260" customFormat="1"/>
  </sheetData>
  <mergeCells count="10">
    <mergeCell ref="A5:F5"/>
    <mergeCell ref="C92:E92"/>
    <mergeCell ref="A79:L80"/>
    <mergeCell ref="A81:L82"/>
    <mergeCell ref="A83:L83"/>
    <mergeCell ref="I6:K6"/>
    <mergeCell ref="H90:H91"/>
    <mergeCell ref="A88:B88"/>
    <mergeCell ref="A78:L78"/>
    <mergeCell ref="C90:E90"/>
  </mergeCells>
  <dataValidations count="3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72:F75 F42:F45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7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75"/>
  </dataValidations>
  <printOptions gridLines="1"/>
  <pageMargins left="0.11810804899387577" right="0.11810804899387577" top="0.354329615048119" bottom="0.354329615048119" header="0.31496062992125984" footer="0.31496062992125984"/>
  <pageSetup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8"/>
  <sheetViews>
    <sheetView view="pageBreakPreview" zoomScale="80" zoomScaleSheetLayoutView="80" workbookViewId="0">
      <selection activeCell="L55" sqref="L55"/>
    </sheetView>
  </sheetViews>
  <sheetFormatPr defaultRowHeight="12.75"/>
  <cols>
    <col min="1" max="1" width="5.42578125" style="182" customWidth="1"/>
    <col min="2" max="2" width="20.28515625" style="182" bestFit="1" customWidth="1"/>
    <col min="3" max="3" width="20.85546875" style="182" bestFit="1" customWidth="1"/>
    <col min="4" max="4" width="19.28515625" style="182" customWidth="1"/>
    <col min="5" max="5" width="16.85546875" style="182" customWidth="1"/>
    <col min="6" max="6" width="33.425781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>
      <c r="A2" s="438" t="s">
        <v>412</v>
      </c>
      <c r="B2" s="438"/>
      <c r="C2" s="438"/>
      <c r="D2" s="438"/>
      <c r="E2" s="438"/>
      <c r="F2" s="337"/>
      <c r="G2" s="76"/>
      <c r="H2" s="76"/>
      <c r="I2" s="76"/>
      <c r="J2" s="76"/>
      <c r="K2" s="256"/>
      <c r="L2" s="257"/>
      <c r="M2" s="257" t="s">
        <v>97</v>
      </c>
    </row>
    <row r="3" spans="1:13" ht="15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6"/>
      <c r="L3" s="430" t="str">
        <f>'ფორმა N1'!L2</f>
        <v>01.09.20-03.12.20</v>
      </c>
      <c r="M3" s="430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256"/>
      <c r="L4" s="256"/>
      <c r="M4" s="256"/>
    </row>
    <row r="5" spans="1:13" ht="15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412" t="str">
        <f>'ფორმა N1'!A5</f>
        <v>მოქალაქეთა პოლიტიკური გაერთიანება ალეკო ელისაშვილი - მოქალაქეები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255"/>
      <c r="B8" s="359"/>
      <c r="C8" s="255"/>
      <c r="D8" s="255"/>
      <c r="E8" s="255"/>
      <c r="F8" s="255"/>
      <c r="G8" s="255"/>
      <c r="H8" s="255"/>
      <c r="I8" s="255"/>
      <c r="J8" s="255"/>
      <c r="K8" s="77"/>
      <c r="L8" s="77"/>
      <c r="M8" s="77"/>
    </row>
    <row r="9" spans="1:13" ht="45">
      <c r="A9" s="89" t="s">
        <v>64</v>
      </c>
      <c r="B9" s="89" t="s">
        <v>446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30">
      <c r="A10" s="97">
        <v>1</v>
      </c>
      <c r="B10" s="419">
        <v>44077</v>
      </c>
      <c r="C10" s="338" t="s">
        <v>539</v>
      </c>
      <c r="D10" s="97" t="s">
        <v>540</v>
      </c>
      <c r="E10" s="417"/>
      <c r="F10" s="97" t="s">
        <v>541</v>
      </c>
      <c r="G10" s="97"/>
      <c r="H10" s="97"/>
      <c r="I10" s="97"/>
      <c r="J10" s="97"/>
      <c r="K10" s="4"/>
      <c r="L10" s="4">
        <f>9710+328.12</f>
        <v>10038.120000000001</v>
      </c>
      <c r="M10" s="97"/>
    </row>
    <row r="11" spans="1:13" ht="30">
      <c r="A11" s="97">
        <v>2</v>
      </c>
      <c r="B11" s="419">
        <v>44091</v>
      </c>
      <c r="C11" s="338" t="s">
        <v>539</v>
      </c>
      <c r="D11" s="97" t="s">
        <v>551</v>
      </c>
      <c r="E11" s="417"/>
      <c r="F11" s="97" t="s">
        <v>541</v>
      </c>
      <c r="G11" s="97"/>
      <c r="H11" s="97"/>
      <c r="I11" s="97"/>
      <c r="J11" s="97"/>
      <c r="K11" s="4"/>
      <c r="L11" s="4">
        <v>77.569999999999993</v>
      </c>
      <c r="M11" s="97"/>
    </row>
    <row r="12" spans="1:13" ht="30">
      <c r="A12" s="97">
        <v>3</v>
      </c>
      <c r="B12" s="419">
        <v>44058</v>
      </c>
      <c r="C12" s="338" t="s">
        <v>542</v>
      </c>
      <c r="D12" s="97" t="s">
        <v>543</v>
      </c>
      <c r="E12" s="417"/>
      <c r="F12" s="97" t="s">
        <v>541</v>
      </c>
      <c r="G12" s="97"/>
      <c r="H12" s="97"/>
      <c r="I12" s="97"/>
      <c r="J12" s="97"/>
      <c r="K12" s="4"/>
      <c r="L12" s="4">
        <v>10742.33</v>
      </c>
      <c r="M12" s="86"/>
    </row>
    <row r="13" spans="1:13" ht="30">
      <c r="A13" s="97">
        <v>4</v>
      </c>
      <c r="B13" s="419">
        <v>44058</v>
      </c>
      <c r="C13" s="338" t="s">
        <v>542</v>
      </c>
      <c r="D13" s="97" t="s">
        <v>543</v>
      </c>
      <c r="E13" s="417"/>
      <c r="F13" s="97" t="s">
        <v>541</v>
      </c>
      <c r="G13" s="97"/>
      <c r="H13" s="86"/>
      <c r="I13" s="86"/>
      <c r="J13" s="86"/>
      <c r="K13" s="4"/>
      <c r="L13" s="4">
        <v>7000</v>
      </c>
      <c r="M13" s="86"/>
    </row>
    <row r="14" spans="1:13" ht="30">
      <c r="A14" s="97">
        <v>5</v>
      </c>
      <c r="B14" s="419">
        <v>44089</v>
      </c>
      <c r="C14" s="338" t="s">
        <v>542</v>
      </c>
      <c r="D14" s="417" t="s">
        <v>545</v>
      </c>
      <c r="E14" s="417" t="s">
        <v>659</v>
      </c>
      <c r="F14" s="97" t="s">
        <v>541</v>
      </c>
      <c r="G14" s="86"/>
      <c r="H14" s="86"/>
      <c r="I14" s="86"/>
      <c r="J14" s="86"/>
      <c r="K14" s="4"/>
      <c r="L14" s="4">
        <v>1907.1</v>
      </c>
      <c r="M14" s="86"/>
    </row>
    <row r="15" spans="1:13" ht="30">
      <c r="A15" s="97">
        <v>6</v>
      </c>
      <c r="B15" s="419">
        <v>44063</v>
      </c>
      <c r="C15" s="338" t="s">
        <v>542</v>
      </c>
      <c r="D15" s="417" t="s">
        <v>546</v>
      </c>
      <c r="E15" s="417">
        <v>405182305</v>
      </c>
      <c r="F15" s="97" t="s">
        <v>541</v>
      </c>
      <c r="G15" s="86"/>
      <c r="H15" s="86"/>
      <c r="I15" s="86"/>
      <c r="J15" s="86"/>
      <c r="K15" s="4"/>
      <c r="L15" s="4">
        <v>25000</v>
      </c>
      <c r="M15" s="86"/>
    </row>
    <row r="16" spans="1:13" ht="38.25">
      <c r="A16" s="97">
        <v>7</v>
      </c>
      <c r="B16" s="419">
        <v>44089</v>
      </c>
      <c r="C16" s="338" t="s">
        <v>547</v>
      </c>
      <c r="D16" s="417" t="s">
        <v>548</v>
      </c>
      <c r="E16" s="417" t="s">
        <v>667</v>
      </c>
      <c r="F16" s="97" t="s">
        <v>541</v>
      </c>
      <c r="G16" s="86"/>
      <c r="H16" s="86"/>
      <c r="I16" s="86"/>
      <c r="J16" s="86"/>
      <c r="K16" s="4"/>
      <c r="L16" s="4">
        <v>450</v>
      </c>
      <c r="M16" s="86"/>
    </row>
    <row r="17" spans="1:15" ht="30">
      <c r="A17" s="97">
        <v>8</v>
      </c>
      <c r="B17" s="419">
        <v>44061</v>
      </c>
      <c r="C17" s="338" t="s">
        <v>542</v>
      </c>
      <c r="D17" s="417" t="s">
        <v>549</v>
      </c>
      <c r="E17" s="417">
        <v>445495107</v>
      </c>
      <c r="F17" s="97" t="s">
        <v>541</v>
      </c>
      <c r="G17" s="86"/>
      <c r="H17" s="86"/>
      <c r="I17" s="86"/>
      <c r="J17" s="86"/>
      <c r="K17" s="4"/>
      <c r="L17" s="4">
        <v>7560</v>
      </c>
      <c r="M17" s="86"/>
    </row>
    <row r="18" spans="1:15" ht="30">
      <c r="A18" s="97">
        <v>9</v>
      </c>
      <c r="B18" s="419">
        <v>44049</v>
      </c>
      <c r="C18" s="338" t="s">
        <v>542</v>
      </c>
      <c r="D18" s="97" t="s">
        <v>543</v>
      </c>
      <c r="E18" s="417">
        <v>211390172</v>
      </c>
      <c r="F18" s="97" t="s">
        <v>541</v>
      </c>
      <c r="G18" s="86"/>
      <c r="H18" s="86"/>
      <c r="I18" s="86"/>
      <c r="J18" s="86"/>
      <c r="K18" s="4"/>
      <c r="L18" s="4">
        <v>2160</v>
      </c>
      <c r="M18" s="86"/>
    </row>
    <row r="19" spans="1:15" ht="30">
      <c r="A19" s="97">
        <v>10</v>
      </c>
      <c r="B19" s="419">
        <v>44092</v>
      </c>
      <c r="C19" s="338" t="s">
        <v>544</v>
      </c>
      <c r="D19" s="417" t="s">
        <v>550</v>
      </c>
      <c r="E19" s="417"/>
      <c r="F19" s="97" t="s">
        <v>541</v>
      </c>
      <c r="G19" s="86"/>
      <c r="H19" s="86"/>
      <c r="I19" s="86"/>
      <c r="J19" s="86"/>
      <c r="K19" s="4"/>
      <c r="L19" s="4">
        <v>750</v>
      </c>
      <c r="M19" s="86"/>
    </row>
    <row r="20" spans="1:15" ht="30">
      <c r="A20" s="97">
        <v>11</v>
      </c>
      <c r="B20" s="419">
        <v>44092</v>
      </c>
      <c r="C20" s="338" t="s">
        <v>542</v>
      </c>
      <c r="D20" s="417" t="s">
        <v>563</v>
      </c>
      <c r="E20" s="417">
        <v>204873388</v>
      </c>
      <c r="F20" s="97" t="s">
        <v>541</v>
      </c>
      <c r="G20" s="86"/>
      <c r="H20" s="86"/>
      <c r="I20" s="86"/>
      <c r="J20" s="86"/>
      <c r="K20" s="4"/>
      <c r="L20" s="4">
        <v>4063.55</v>
      </c>
      <c r="M20" s="86"/>
    </row>
    <row r="21" spans="1:15" ht="30">
      <c r="A21" s="97">
        <v>12</v>
      </c>
      <c r="B21" s="419">
        <v>44096</v>
      </c>
      <c r="C21" s="338" t="s">
        <v>539</v>
      </c>
      <c r="D21" s="417" t="s">
        <v>540</v>
      </c>
      <c r="E21" s="417"/>
      <c r="F21" s="97" t="s">
        <v>541</v>
      </c>
      <c r="G21" s="86"/>
      <c r="H21" s="86"/>
      <c r="I21" s="86"/>
      <c r="J21" s="86"/>
      <c r="K21" s="4"/>
      <c r="L21" s="4">
        <v>7057.09</v>
      </c>
      <c r="M21" s="86"/>
    </row>
    <row r="22" spans="1:15" ht="30">
      <c r="A22" s="97">
        <v>13</v>
      </c>
      <c r="B22" s="419">
        <v>44096</v>
      </c>
      <c r="C22" s="338" t="s">
        <v>539</v>
      </c>
      <c r="D22" s="417" t="s">
        <v>657</v>
      </c>
      <c r="E22" s="417"/>
      <c r="F22" s="97" t="s">
        <v>541</v>
      </c>
      <c r="G22" s="86"/>
      <c r="H22" s="86"/>
      <c r="I22" s="86"/>
      <c r="J22" s="86"/>
      <c r="K22" s="4"/>
      <c r="L22" s="4">
        <v>75.44</v>
      </c>
      <c r="M22" s="86"/>
    </row>
    <row r="23" spans="1:15" ht="30">
      <c r="A23" s="97">
        <v>14</v>
      </c>
      <c r="B23" s="419">
        <v>44096</v>
      </c>
      <c r="C23" s="338" t="s">
        <v>539</v>
      </c>
      <c r="D23" s="417" t="s">
        <v>658</v>
      </c>
      <c r="E23" s="417"/>
      <c r="F23" s="97" t="s">
        <v>541</v>
      </c>
      <c r="G23" s="86"/>
      <c r="H23" s="86"/>
      <c r="I23" s="86"/>
      <c r="J23" s="86"/>
      <c r="K23" s="4"/>
      <c r="L23" s="4">
        <v>39.380000000000003</v>
      </c>
      <c r="M23" s="86"/>
    </row>
    <row r="24" spans="1:15" ht="15">
      <c r="A24" s="97">
        <v>15</v>
      </c>
      <c r="B24" s="419">
        <v>44096</v>
      </c>
      <c r="C24" s="338" t="s">
        <v>542</v>
      </c>
      <c r="D24" s="417" t="s">
        <v>546</v>
      </c>
      <c r="E24" s="417">
        <v>405182305</v>
      </c>
      <c r="F24" s="97"/>
      <c r="G24" s="86"/>
      <c r="H24" s="86"/>
      <c r="I24" s="86"/>
      <c r="J24" s="86"/>
      <c r="K24" s="4"/>
      <c r="L24" s="4">
        <v>30000</v>
      </c>
      <c r="M24" s="86"/>
    </row>
    <row r="25" spans="1:15" ht="30">
      <c r="A25" s="97">
        <v>16</v>
      </c>
      <c r="B25" s="419">
        <v>44104</v>
      </c>
      <c r="C25" s="338" t="s">
        <v>542</v>
      </c>
      <c r="D25" s="417" t="s">
        <v>545</v>
      </c>
      <c r="E25" s="417">
        <v>404923277</v>
      </c>
      <c r="F25" s="419"/>
      <c r="G25" s="338"/>
      <c r="H25" s="417"/>
      <c r="I25" s="86"/>
      <c r="J25" s="97"/>
      <c r="K25" s="86"/>
      <c r="L25" s="86">
        <v>939.5</v>
      </c>
      <c r="M25" s="86"/>
      <c r="N25" s="86"/>
      <c r="O25" s="4"/>
    </row>
    <row r="26" spans="1:15" ht="30">
      <c r="A26" s="97">
        <v>17</v>
      </c>
      <c r="B26" s="419">
        <v>44099</v>
      </c>
      <c r="C26" s="338" t="s">
        <v>544</v>
      </c>
      <c r="D26" s="417" t="s">
        <v>545</v>
      </c>
      <c r="E26" s="417" t="s">
        <v>659</v>
      </c>
      <c r="F26" s="97"/>
      <c r="G26" s="86"/>
      <c r="H26" s="86"/>
      <c r="I26" s="86"/>
      <c r="J26" s="86"/>
      <c r="K26" s="4"/>
      <c r="L26" s="4">
        <v>291.76</v>
      </c>
      <c r="M26" s="86"/>
    </row>
    <row r="27" spans="1:15" ht="30">
      <c r="A27" s="97">
        <v>18</v>
      </c>
      <c r="B27" s="419">
        <v>44099</v>
      </c>
      <c r="C27" s="338" t="s">
        <v>544</v>
      </c>
      <c r="D27" s="417" t="s">
        <v>660</v>
      </c>
      <c r="E27" s="417" t="s">
        <v>661</v>
      </c>
      <c r="F27" s="97"/>
      <c r="G27" s="86"/>
      <c r="H27" s="86"/>
      <c r="I27" s="86"/>
      <c r="J27" s="86"/>
      <c r="K27" s="4"/>
      <c r="L27" s="4">
        <v>295</v>
      </c>
      <c r="M27" s="86"/>
    </row>
    <row r="28" spans="1:15" ht="30">
      <c r="A28" s="97">
        <v>19</v>
      </c>
      <c r="B28" s="419">
        <v>44104</v>
      </c>
      <c r="C28" s="338" t="s">
        <v>544</v>
      </c>
      <c r="D28" s="417" t="s">
        <v>662</v>
      </c>
      <c r="E28" s="417" t="s">
        <v>663</v>
      </c>
      <c r="F28" s="97"/>
      <c r="G28" s="86"/>
      <c r="H28" s="86"/>
      <c r="I28" s="86"/>
      <c r="J28" s="86"/>
      <c r="K28" s="4"/>
      <c r="L28" s="4">
        <v>3690</v>
      </c>
      <c r="M28" s="86"/>
    </row>
    <row r="29" spans="1:15" ht="30">
      <c r="A29" s="97">
        <v>20</v>
      </c>
      <c r="B29" s="419">
        <v>44104</v>
      </c>
      <c r="C29" s="338" t="s">
        <v>544</v>
      </c>
      <c r="D29" s="417" t="s">
        <v>664</v>
      </c>
      <c r="E29" s="417" t="s">
        <v>665</v>
      </c>
      <c r="F29" s="97"/>
      <c r="G29" s="86"/>
      <c r="H29" s="86"/>
      <c r="I29" s="86"/>
      <c r="J29" s="86"/>
      <c r="K29" s="4"/>
      <c r="L29" s="4">
        <v>70</v>
      </c>
      <c r="M29" s="86"/>
    </row>
    <row r="30" spans="1:15" ht="30">
      <c r="A30" s="97">
        <v>21</v>
      </c>
      <c r="B30" s="419">
        <v>44104</v>
      </c>
      <c r="C30" s="338" t="s">
        <v>542</v>
      </c>
      <c r="D30" s="417" t="s">
        <v>664</v>
      </c>
      <c r="E30" s="417" t="s">
        <v>665</v>
      </c>
      <c r="F30" s="97"/>
      <c r="G30" s="86"/>
      <c r="H30" s="86"/>
      <c r="I30" s="86"/>
      <c r="J30" s="86"/>
      <c r="K30" s="4"/>
      <c r="L30" s="4">
        <v>180</v>
      </c>
      <c r="M30" s="86"/>
    </row>
    <row r="31" spans="1:15" ht="30">
      <c r="A31" s="97">
        <v>22</v>
      </c>
      <c r="B31" s="419">
        <v>44106</v>
      </c>
      <c r="C31" s="338" t="s">
        <v>544</v>
      </c>
      <c r="D31" s="417" t="s">
        <v>662</v>
      </c>
      <c r="E31" s="417" t="s">
        <v>663</v>
      </c>
      <c r="F31" s="97"/>
      <c r="G31" s="86"/>
      <c r="H31" s="86"/>
      <c r="I31" s="86"/>
      <c r="J31" s="86"/>
      <c r="K31" s="4"/>
      <c r="L31" s="4">
        <v>1475</v>
      </c>
      <c r="M31" s="86"/>
    </row>
    <row r="32" spans="1:15" ht="15">
      <c r="A32" s="97">
        <v>23</v>
      </c>
      <c r="B32" s="419">
        <v>44106</v>
      </c>
      <c r="C32" s="338" t="s">
        <v>542</v>
      </c>
      <c r="D32" s="417" t="s">
        <v>546</v>
      </c>
      <c r="E32" s="417">
        <v>405182305</v>
      </c>
      <c r="F32" s="97"/>
      <c r="G32" s="86"/>
      <c r="H32" s="86"/>
      <c r="I32" s="86"/>
      <c r="J32" s="86"/>
      <c r="K32" s="4"/>
      <c r="L32" s="4">
        <v>1536.25</v>
      </c>
      <c r="M32" s="86"/>
    </row>
    <row r="33" spans="1:13" ht="15">
      <c r="A33" s="97">
        <v>24</v>
      </c>
      <c r="B33" s="419">
        <v>44106</v>
      </c>
      <c r="C33" s="338" t="s">
        <v>542</v>
      </c>
      <c r="D33" s="417" t="s">
        <v>666</v>
      </c>
      <c r="E33" s="417">
        <v>204873388</v>
      </c>
      <c r="F33" s="97"/>
      <c r="G33" s="86"/>
      <c r="H33" s="86"/>
      <c r="I33" s="86"/>
      <c r="J33" s="86"/>
      <c r="K33" s="4"/>
      <c r="L33" s="4">
        <v>1274.4000000000001</v>
      </c>
      <c r="M33" s="86"/>
    </row>
    <row r="34" spans="1:13" ht="30">
      <c r="A34" s="97">
        <v>25</v>
      </c>
      <c r="B34" s="419">
        <v>44106</v>
      </c>
      <c r="C34" s="338" t="s">
        <v>542</v>
      </c>
      <c r="D34" s="417" t="s">
        <v>662</v>
      </c>
      <c r="E34" s="417" t="s">
        <v>663</v>
      </c>
      <c r="F34" s="97"/>
      <c r="G34" s="86"/>
      <c r="H34" s="86"/>
      <c r="I34" s="86"/>
      <c r="J34" s="86"/>
      <c r="K34" s="4"/>
      <c r="L34" s="4">
        <v>10955</v>
      </c>
      <c r="M34" s="86"/>
    </row>
    <row r="35" spans="1:13" ht="30">
      <c r="A35" s="97">
        <v>26</v>
      </c>
      <c r="B35" s="419">
        <v>44109</v>
      </c>
      <c r="C35" s="338" t="s">
        <v>542</v>
      </c>
      <c r="D35" s="417" t="s">
        <v>664</v>
      </c>
      <c r="E35" s="417" t="s">
        <v>665</v>
      </c>
      <c r="F35" s="97"/>
      <c r="G35" s="86"/>
      <c r="H35" s="86"/>
      <c r="I35" s="86"/>
      <c r="J35" s="86"/>
      <c r="K35" s="4"/>
      <c r="L35" s="4">
        <v>1160</v>
      </c>
      <c r="M35" s="86"/>
    </row>
    <row r="36" spans="1:13" ht="15">
      <c r="A36" s="97">
        <v>27</v>
      </c>
      <c r="B36" s="419">
        <v>44111</v>
      </c>
      <c r="C36" s="338" t="s">
        <v>542</v>
      </c>
      <c r="D36" s="417" t="s">
        <v>546</v>
      </c>
      <c r="E36" s="417">
        <v>405182305</v>
      </c>
      <c r="F36" s="97"/>
      <c r="G36" s="86"/>
      <c r="H36" s="86"/>
      <c r="I36" s="86"/>
      <c r="J36" s="86"/>
      <c r="K36" s="4"/>
      <c r="L36" s="4">
        <v>20000</v>
      </c>
      <c r="M36" s="86"/>
    </row>
    <row r="37" spans="1:13" ht="15">
      <c r="A37" s="97">
        <v>28</v>
      </c>
      <c r="B37" s="419">
        <v>44113</v>
      </c>
      <c r="C37" s="338" t="s">
        <v>542</v>
      </c>
      <c r="D37" s="417" t="s">
        <v>666</v>
      </c>
      <c r="E37" s="417">
        <v>204873388</v>
      </c>
      <c r="F37" s="97"/>
      <c r="G37" s="86"/>
      <c r="H37" s="86"/>
      <c r="I37" s="86"/>
      <c r="J37" s="86"/>
      <c r="K37" s="4"/>
      <c r="L37" s="4">
        <v>2823.61</v>
      </c>
      <c r="M37" s="86"/>
    </row>
    <row r="38" spans="1:13" ht="30">
      <c r="A38" s="97">
        <v>29</v>
      </c>
      <c r="B38" s="419">
        <v>44113</v>
      </c>
      <c r="C38" s="338" t="s">
        <v>544</v>
      </c>
      <c r="D38" s="417" t="s">
        <v>548</v>
      </c>
      <c r="E38" s="417" t="s">
        <v>667</v>
      </c>
      <c r="F38" s="97"/>
      <c r="G38" s="86"/>
      <c r="H38" s="86"/>
      <c r="I38" s="86"/>
      <c r="J38" s="86"/>
      <c r="K38" s="4"/>
      <c r="L38" s="4">
        <v>1592</v>
      </c>
      <c r="M38" s="86"/>
    </row>
    <row r="39" spans="1:13" ht="30">
      <c r="A39" s="97">
        <v>30</v>
      </c>
      <c r="B39" s="419">
        <v>44135</v>
      </c>
      <c r="C39" s="338" t="s">
        <v>539</v>
      </c>
      <c r="D39" s="417" t="s">
        <v>540</v>
      </c>
      <c r="E39" s="417"/>
      <c r="F39" s="97" t="s">
        <v>541</v>
      </c>
      <c r="G39" s="86"/>
      <c r="H39" s="86"/>
      <c r="I39" s="86"/>
      <c r="J39" s="86"/>
      <c r="K39" s="4"/>
      <c r="L39" s="4">
        <v>13312.24</v>
      </c>
      <c r="M39" s="86"/>
    </row>
    <row r="40" spans="1:13" ht="30">
      <c r="A40" s="97">
        <v>31</v>
      </c>
      <c r="B40" s="419">
        <v>44123</v>
      </c>
      <c r="C40" s="338" t="s">
        <v>539</v>
      </c>
      <c r="D40" s="417" t="s">
        <v>551</v>
      </c>
      <c r="E40" s="417"/>
      <c r="F40" s="97" t="s">
        <v>541</v>
      </c>
      <c r="G40" s="86"/>
      <c r="H40" s="86"/>
      <c r="I40" s="86"/>
      <c r="J40" s="86"/>
      <c r="K40" s="4"/>
      <c r="L40" s="4">
        <v>78.180000000000007</v>
      </c>
      <c r="M40" s="86"/>
    </row>
    <row r="41" spans="1:13" ht="15">
      <c r="A41" s="97">
        <v>32</v>
      </c>
      <c r="B41" s="419">
        <v>44126</v>
      </c>
      <c r="C41" s="338" t="s">
        <v>542</v>
      </c>
      <c r="D41" s="417" t="s">
        <v>549</v>
      </c>
      <c r="E41" s="417">
        <v>445495107</v>
      </c>
      <c r="F41" s="97"/>
      <c r="G41" s="86"/>
      <c r="H41" s="86"/>
      <c r="I41" s="86"/>
      <c r="J41" s="86"/>
      <c r="K41" s="4"/>
      <c r="L41" s="4">
        <v>7560</v>
      </c>
      <c r="M41" s="86"/>
    </row>
    <row r="42" spans="1:13" ht="15">
      <c r="A42" s="97">
        <v>33</v>
      </c>
      <c r="B42" s="419">
        <v>44130</v>
      </c>
      <c r="C42" s="338" t="s">
        <v>542</v>
      </c>
      <c r="D42" s="417" t="s">
        <v>546</v>
      </c>
      <c r="E42" s="417">
        <v>405182305</v>
      </c>
      <c r="F42" s="97"/>
      <c r="G42" s="86"/>
      <c r="H42" s="86"/>
      <c r="I42" s="86"/>
      <c r="J42" s="86"/>
      <c r="K42" s="4"/>
      <c r="L42" s="4">
        <v>10000</v>
      </c>
      <c r="M42" s="86"/>
    </row>
    <row r="43" spans="1:13" ht="15">
      <c r="A43" s="97">
        <v>34</v>
      </c>
      <c r="B43" s="419">
        <v>44131</v>
      </c>
      <c r="C43" s="338" t="s">
        <v>542</v>
      </c>
      <c r="D43" s="417" t="s">
        <v>546</v>
      </c>
      <c r="E43" s="417">
        <v>405182305</v>
      </c>
      <c r="F43" s="97"/>
      <c r="G43" s="86"/>
      <c r="H43" s="86"/>
      <c r="I43" s="86"/>
      <c r="J43" s="86"/>
      <c r="K43" s="4"/>
      <c r="L43" s="4">
        <v>10000</v>
      </c>
      <c r="M43" s="86"/>
    </row>
    <row r="44" spans="1:13" ht="15">
      <c r="A44" s="97">
        <v>35</v>
      </c>
      <c r="B44" s="419">
        <v>44131</v>
      </c>
      <c r="C44" s="338" t="s">
        <v>542</v>
      </c>
      <c r="D44" s="417" t="s">
        <v>546</v>
      </c>
      <c r="E44" s="417">
        <v>405182305</v>
      </c>
      <c r="F44" s="97"/>
      <c r="G44" s="86"/>
      <c r="H44" s="86"/>
      <c r="I44" s="86"/>
      <c r="J44" s="86"/>
      <c r="K44" s="4"/>
      <c r="L44" s="4">
        <v>10000</v>
      </c>
      <c r="M44" s="86"/>
    </row>
    <row r="45" spans="1:13" ht="15">
      <c r="A45" s="97">
        <v>36</v>
      </c>
      <c r="B45" s="419">
        <v>44134</v>
      </c>
      <c r="C45" s="338" t="s">
        <v>542</v>
      </c>
      <c r="D45" s="417" t="s">
        <v>546</v>
      </c>
      <c r="E45" s="417">
        <v>405182305</v>
      </c>
      <c r="F45" s="97"/>
      <c r="G45" s="86"/>
      <c r="H45" s="86"/>
      <c r="I45" s="86"/>
      <c r="J45" s="86"/>
      <c r="K45" s="4"/>
      <c r="L45" s="4">
        <v>12325.4</v>
      </c>
      <c r="M45" s="86"/>
    </row>
    <row r="46" spans="1:13" ht="30">
      <c r="A46" s="97">
        <v>37</v>
      </c>
      <c r="B46" s="419">
        <v>44120</v>
      </c>
      <c r="C46" s="338" t="s">
        <v>544</v>
      </c>
      <c r="D46" s="417" t="s">
        <v>545</v>
      </c>
      <c r="E46" s="417">
        <v>404923277</v>
      </c>
      <c r="F46" s="97"/>
      <c r="G46" s="86"/>
      <c r="H46" s="86"/>
      <c r="I46" s="86"/>
      <c r="J46" s="86"/>
      <c r="K46" s="4"/>
      <c r="L46" s="4">
        <v>271.39</v>
      </c>
      <c r="M46" s="86"/>
    </row>
    <row r="47" spans="1:13" ht="30">
      <c r="A47" s="97">
        <v>38</v>
      </c>
      <c r="B47" s="419">
        <v>44120</v>
      </c>
      <c r="C47" s="338" t="s">
        <v>544</v>
      </c>
      <c r="D47" s="417" t="s">
        <v>545</v>
      </c>
      <c r="E47" s="417">
        <v>404923277</v>
      </c>
      <c r="F47" s="97"/>
      <c r="G47" s="86"/>
      <c r="H47" s="86"/>
      <c r="I47" s="86"/>
      <c r="J47" s="86"/>
      <c r="K47" s="4"/>
      <c r="L47" s="4">
        <v>1050</v>
      </c>
      <c r="M47" s="86"/>
    </row>
    <row r="48" spans="1:13" ht="30">
      <c r="A48" s="97">
        <v>39</v>
      </c>
      <c r="B48" s="419">
        <v>44130</v>
      </c>
      <c r="C48" s="338" t="s">
        <v>544</v>
      </c>
      <c r="D48" s="417" t="s">
        <v>662</v>
      </c>
      <c r="E48" s="417" t="s">
        <v>663</v>
      </c>
      <c r="F48" s="97"/>
      <c r="G48" s="86"/>
      <c r="H48" s="86"/>
      <c r="I48" s="86"/>
      <c r="J48" s="86"/>
      <c r="K48" s="4"/>
      <c r="L48" s="4">
        <v>2327</v>
      </c>
      <c r="M48" s="86"/>
    </row>
    <row r="49" spans="1:13" ht="25.5">
      <c r="A49" s="97">
        <v>40</v>
      </c>
      <c r="B49" s="419">
        <v>44134</v>
      </c>
      <c r="C49" s="338" t="s">
        <v>544</v>
      </c>
      <c r="D49" s="417" t="s">
        <v>668</v>
      </c>
      <c r="E49" s="417">
        <v>445495045</v>
      </c>
      <c r="F49" s="97"/>
      <c r="G49" s="86"/>
      <c r="H49" s="86"/>
      <c r="I49" s="86"/>
      <c r="J49" s="86"/>
      <c r="K49" s="4"/>
      <c r="L49" s="4">
        <v>154</v>
      </c>
      <c r="M49" s="86"/>
    </row>
    <row r="50" spans="1:13" ht="25.5">
      <c r="A50" s="97">
        <v>41</v>
      </c>
      <c r="B50" s="419">
        <v>44134</v>
      </c>
      <c r="C50" s="338" t="s">
        <v>544</v>
      </c>
      <c r="D50" s="417" t="s">
        <v>669</v>
      </c>
      <c r="E50" s="417">
        <v>445436537</v>
      </c>
      <c r="F50" s="97"/>
      <c r="G50" s="86"/>
      <c r="H50" s="86"/>
      <c r="I50" s="86"/>
      <c r="J50" s="86"/>
      <c r="K50" s="4"/>
      <c r="L50" s="4">
        <v>980</v>
      </c>
      <c r="M50" s="86"/>
    </row>
    <row r="51" spans="1:13" ht="30">
      <c r="A51" s="97">
        <v>42</v>
      </c>
      <c r="B51" s="419">
        <v>44136</v>
      </c>
      <c r="C51" s="338" t="s">
        <v>539</v>
      </c>
      <c r="D51" s="417" t="s">
        <v>540</v>
      </c>
      <c r="E51" s="417"/>
      <c r="F51" s="417" t="s">
        <v>541</v>
      </c>
      <c r="G51" s="417"/>
      <c r="H51" s="417"/>
      <c r="I51" s="417"/>
      <c r="J51" s="86"/>
      <c r="K51" s="4"/>
      <c r="L51" s="4">
        <v>3545.2</v>
      </c>
      <c r="M51" s="86"/>
    </row>
    <row r="52" spans="1:13" ht="30">
      <c r="A52" s="97">
        <v>43</v>
      </c>
      <c r="B52" s="419">
        <v>44136</v>
      </c>
      <c r="C52" s="338" t="s">
        <v>539</v>
      </c>
      <c r="D52" s="417" t="s">
        <v>658</v>
      </c>
      <c r="E52" s="417"/>
      <c r="F52" s="417" t="s">
        <v>541</v>
      </c>
      <c r="G52" s="417"/>
      <c r="H52" s="417"/>
      <c r="I52" s="417"/>
      <c r="J52" s="86"/>
      <c r="K52" s="4"/>
      <c r="L52" s="4">
        <v>81.790000000000006</v>
      </c>
      <c r="M52" s="86"/>
    </row>
    <row r="53" spans="1:13" ht="30">
      <c r="A53" s="417">
        <v>44</v>
      </c>
      <c r="B53" s="458">
        <v>44153</v>
      </c>
      <c r="C53" s="338" t="s">
        <v>544</v>
      </c>
      <c r="D53" s="417" t="s">
        <v>662</v>
      </c>
      <c r="E53" s="417">
        <v>404379294</v>
      </c>
      <c r="F53" s="86"/>
      <c r="G53" s="86"/>
      <c r="H53" s="86"/>
      <c r="I53" s="86"/>
      <c r="J53" s="86"/>
      <c r="K53" s="4"/>
      <c r="L53" s="4">
        <v>4743.5</v>
      </c>
      <c r="M53" s="86"/>
    </row>
    <row r="54" spans="1:13" ht="30">
      <c r="A54" s="417">
        <v>45</v>
      </c>
      <c r="B54" s="458">
        <v>44154</v>
      </c>
      <c r="C54" s="338" t="s">
        <v>539</v>
      </c>
      <c r="D54" s="417" t="s">
        <v>551</v>
      </c>
      <c r="E54" s="417"/>
      <c r="F54" s="97" t="s">
        <v>541</v>
      </c>
      <c r="G54" s="86"/>
      <c r="H54" s="86"/>
      <c r="I54" s="86"/>
      <c r="J54" s="86"/>
      <c r="K54" s="4"/>
      <c r="L54" s="4">
        <v>141.72</v>
      </c>
      <c r="M54" s="86"/>
    </row>
    <row r="55" spans="1:13" ht="15">
      <c r="A55" s="86"/>
      <c r="B55" s="366"/>
      <c r="C55" s="338"/>
      <c r="D55" s="98"/>
      <c r="E55" s="98"/>
      <c r="F55" s="98"/>
      <c r="G55" s="98"/>
      <c r="H55" s="86"/>
      <c r="I55" s="86"/>
      <c r="J55" s="86"/>
      <c r="K55" s="86" t="s">
        <v>423</v>
      </c>
      <c r="L55" s="85">
        <f>SUM(L10:L54)</f>
        <v>229773.52</v>
      </c>
      <c r="M55" s="86"/>
    </row>
    <row r="56" spans="1:13" ht="15">
      <c r="A56" s="209"/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181"/>
    </row>
    <row r="57" spans="1:13" ht="15">
      <c r="A57" s="210" t="s">
        <v>424</v>
      </c>
      <c r="B57" s="210"/>
      <c r="C57" s="210"/>
      <c r="D57" s="209"/>
      <c r="E57" s="209"/>
      <c r="F57" s="209"/>
      <c r="G57" s="209"/>
      <c r="H57" s="209"/>
      <c r="I57" s="209"/>
      <c r="J57" s="209"/>
      <c r="K57" s="209"/>
      <c r="L57" s="181"/>
    </row>
    <row r="58" spans="1:13" ht="15">
      <c r="A58" s="210" t="s">
        <v>425</v>
      </c>
      <c r="B58" s="210"/>
      <c r="C58" s="210"/>
      <c r="D58" s="209"/>
      <c r="E58" s="209"/>
      <c r="F58" s="209"/>
      <c r="G58" s="209"/>
      <c r="H58" s="209"/>
      <c r="I58" s="209"/>
      <c r="J58" s="209"/>
      <c r="K58" s="209"/>
      <c r="L58" s="181"/>
    </row>
    <row r="59" spans="1:13" ht="15">
      <c r="A59" s="198" t="s">
        <v>426</v>
      </c>
      <c r="B59" s="198"/>
      <c r="C59" s="210"/>
      <c r="D59" s="181"/>
      <c r="E59" s="181"/>
      <c r="F59" s="181"/>
      <c r="G59" s="181"/>
      <c r="H59" s="181"/>
      <c r="I59" s="181"/>
      <c r="J59" s="181"/>
      <c r="K59" s="181"/>
      <c r="L59" s="181"/>
    </row>
    <row r="60" spans="1:13" ht="15">
      <c r="A60" s="198" t="s">
        <v>427</v>
      </c>
      <c r="B60" s="198"/>
      <c r="C60" s="210"/>
      <c r="D60" s="181"/>
      <c r="E60" s="181"/>
      <c r="F60" s="181"/>
      <c r="G60" s="181"/>
      <c r="H60" s="181"/>
      <c r="I60" s="181"/>
      <c r="J60" s="181"/>
      <c r="K60" s="181"/>
      <c r="L60" s="181"/>
    </row>
    <row r="61" spans="1:13" ht="15" customHeight="1">
      <c r="A61" s="443" t="s">
        <v>442</v>
      </c>
      <c r="B61" s="443"/>
      <c r="C61" s="443"/>
      <c r="D61" s="443"/>
      <c r="E61" s="443"/>
      <c r="F61" s="443"/>
      <c r="G61" s="443"/>
      <c r="H61" s="443"/>
      <c r="I61" s="443"/>
      <c r="J61" s="443"/>
      <c r="K61" s="443"/>
      <c r="L61" s="443"/>
    </row>
    <row r="62" spans="1:13" ht="15" customHeight="1">
      <c r="A62" s="443"/>
      <c r="B62" s="443"/>
      <c r="C62" s="443"/>
      <c r="D62" s="443"/>
      <c r="E62" s="443"/>
      <c r="F62" s="443"/>
      <c r="G62" s="443"/>
      <c r="H62" s="443"/>
      <c r="I62" s="443"/>
      <c r="J62" s="443"/>
      <c r="K62" s="443"/>
      <c r="L62" s="443"/>
    </row>
    <row r="63" spans="1:13" ht="12.75" customHeight="1">
      <c r="A63" s="357"/>
      <c r="B63" s="357"/>
      <c r="C63" s="357"/>
      <c r="D63" s="357"/>
      <c r="E63" s="357"/>
      <c r="F63" s="357"/>
      <c r="G63" s="357"/>
      <c r="H63" s="357"/>
      <c r="I63" s="357"/>
      <c r="J63" s="357"/>
      <c r="K63" s="357"/>
      <c r="L63" s="357"/>
    </row>
    <row r="64" spans="1:13" ht="15">
      <c r="A64" s="439" t="s">
        <v>96</v>
      </c>
      <c r="B64" s="439"/>
      <c r="C64" s="439"/>
      <c r="D64" s="339"/>
      <c r="E64" s="340"/>
      <c r="F64" s="340"/>
      <c r="G64" s="339"/>
      <c r="H64" s="339"/>
      <c r="I64" s="339"/>
      <c r="J64" s="339"/>
      <c r="K64" s="339"/>
      <c r="L64" s="181"/>
    </row>
    <row r="65" spans="1:12" ht="15">
      <c r="A65" s="339"/>
      <c r="B65" s="339"/>
      <c r="C65" s="340"/>
      <c r="D65" s="339"/>
      <c r="E65" s="340"/>
      <c r="F65" s="340"/>
      <c r="G65" s="339"/>
      <c r="H65" s="339"/>
      <c r="I65" s="339"/>
      <c r="J65" s="339"/>
      <c r="K65" s="341"/>
      <c r="L65" s="181"/>
    </row>
    <row r="66" spans="1:12" ht="15" customHeight="1">
      <c r="A66" s="339"/>
      <c r="B66" s="339"/>
      <c r="C66" s="340"/>
      <c r="D66" s="440" t="s">
        <v>251</v>
      </c>
      <c r="E66" s="440"/>
      <c r="F66" s="342"/>
      <c r="G66" s="343"/>
      <c r="H66" s="441" t="s">
        <v>428</v>
      </c>
      <c r="I66" s="441"/>
      <c r="J66" s="441"/>
      <c r="K66" s="344"/>
      <c r="L66" s="181"/>
    </row>
    <row r="67" spans="1:12" ht="15">
      <c r="A67" s="339"/>
      <c r="B67" s="339"/>
      <c r="C67" s="340"/>
      <c r="D67" s="339"/>
      <c r="E67" s="340"/>
      <c r="F67" s="340"/>
      <c r="G67" s="339"/>
      <c r="H67" s="442"/>
      <c r="I67" s="442"/>
      <c r="J67" s="442"/>
      <c r="K67" s="344"/>
      <c r="L67" s="181"/>
    </row>
    <row r="68" spans="1:12" ht="15">
      <c r="A68" s="339"/>
      <c r="B68" s="339"/>
      <c r="C68" s="340"/>
      <c r="D68" s="437" t="s">
        <v>127</v>
      </c>
      <c r="E68" s="437"/>
      <c r="F68" s="342"/>
      <c r="G68" s="343"/>
      <c r="H68" s="339"/>
      <c r="I68" s="339"/>
      <c r="J68" s="339"/>
      <c r="K68" s="339"/>
      <c r="L68" s="181"/>
    </row>
  </sheetData>
  <mergeCells count="7">
    <mergeCell ref="D68:E68"/>
    <mergeCell ref="A2:E2"/>
    <mergeCell ref="L3:M3"/>
    <mergeCell ref="A64:C64"/>
    <mergeCell ref="D66:E66"/>
    <mergeCell ref="H66:J67"/>
    <mergeCell ref="A61:L62"/>
  </mergeCells>
  <dataValidations count="1">
    <dataValidation type="list" allowBlank="1" showInputMessage="1" showErrorMessage="1" sqref="C10:C5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D67" sqref="D67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3" t="s">
        <v>212</v>
      </c>
      <c r="B1" s="120"/>
      <c r="C1" s="444" t="s">
        <v>186</v>
      </c>
      <c r="D1" s="444"/>
      <c r="E1" s="104"/>
    </row>
    <row r="2" spans="1:5">
      <c r="A2" s="75" t="s">
        <v>128</v>
      </c>
      <c r="B2" s="120"/>
      <c r="C2" s="76"/>
      <c r="D2" s="206" t="str">
        <f>'ფორმა N1'!L2</f>
        <v>01.09.20-03.12.20</v>
      </c>
      <c r="E2" s="104"/>
    </row>
    <row r="3" spans="1:5">
      <c r="A3" s="115"/>
      <c r="B3" s="120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8" t="str">
        <f>'ფორმა N1'!A5</f>
        <v>მოქალაქეთა პოლიტიკური გაერთიანება ალეკო ელისაშვილი - მოქალაქეები</v>
      </c>
      <c r="B5" s="119"/>
      <c r="C5" s="119"/>
      <c r="D5" s="59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1"/>
      <c r="C7" s="122"/>
      <c r="D7" s="122"/>
      <c r="E7" s="104"/>
    </row>
    <row r="8" spans="1:5" ht="45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5">
      <c r="A9" s="49"/>
      <c r="B9" s="50"/>
      <c r="C9" s="152"/>
      <c r="D9" s="152"/>
      <c r="E9" s="104"/>
    </row>
    <row r="10" spans="1:5">
      <c r="A10" s="51" t="s">
        <v>179</v>
      </c>
      <c r="B10" s="52"/>
      <c r="C10" s="124">
        <f>SUM(C11,C34)</f>
        <v>5113.4799999999996</v>
      </c>
      <c r="D10" s="124">
        <f>SUM(D11,D34)</f>
        <v>1826.82</v>
      </c>
      <c r="E10" s="104"/>
    </row>
    <row r="11" spans="1:5">
      <c r="A11" s="53" t="s">
        <v>180</v>
      </c>
      <c r="B11" s="54"/>
      <c r="C11" s="84">
        <f>SUM(C12:C32)</f>
        <v>5113.4799999999996</v>
      </c>
      <c r="D11" s="84">
        <f>SUM(D12:D32)</f>
        <v>1826.82</v>
      </c>
      <c r="E11" s="104"/>
    </row>
    <row r="12" spans="1:5">
      <c r="A12" s="57">
        <v>1110</v>
      </c>
      <c r="B12" s="56" t="s">
        <v>130</v>
      </c>
      <c r="C12" s="8"/>
      <c r="D12" s="8"/>
      <c r="E12" s="104"/>
    </row>
    <row r="13" spans="1:5">
      <c r="A13" s="57">
        <v>1120</v>
      </c>
      <c r="B13" s="56" t="s">
        <v>131</v>
      </c>
      <c r="C13" s="8"/>
      <c r="D13" s="8"/>
      <c r="E13" s="104"/>
    </row>
    <row r="14" spans="1:5">
      <c r="A14" s="57">
        <v>1211</v>
      </c>
      <c r="B14" s="56" t="s">
        <v>132</v>
      </c>
      <c r="C14" s="8">
        <v>1675.94</v>
      </c>
      <c r="D14" s="8">
        <v>1826.82</v>
      </c>
      <c r="E14" s="104"/>
    </row>
    <row r="15" spans="1:5">
      <c r="A15" s="57">
        <v>1212</v>
      </c>
      <c r="B15" s="56" t="s">
        <v>133</v>
      </c>
      <c r="C15" s="8">
        <f>3437.54</f>
        <v>3437.54</v>
      </c>
      <c r="D15" s="8">
        <v>0</v>
      </c>
      <c r="E15" s="104"/>
    </row>
    <row r="16" spans="1:5">
      <c r="A16" s="57">
        <v>1213</v>
      </c>
      <c r="B16" s="56" t="s">
        <v>134</v>
      </c>
      <c r="C16" s="8"/>
      <c r="D16" s="8"/>
      <c r="E16" s="104"/>
    </row>
    <row r="17" spans="1:5">
      <c r="A17" s="57">
        <v>1214</v>
      </c>
      <c r="B17" s="56" t="s">
        <v>135</v>
      </c>
      <c r="C17" s="8"/>
      <c r="D17" s="8"/>
      <c r="E17" s="104"/>
    </row>
    <row r="18" spans="1:5">
      <c r="A18" s="57">
        <v>1215</v>
      </c>
      <c r="B18" s="56" t="s">
        <v>136</v>
      </c>
      <c r="C18" s="8"/>
      <c r="D18" s="8"/>
      <c r="E18" s="104"/>
    </row>
    <row r="19" spans="1:5">
      <c r="A19" s="57">
        <v>1300</v>
      </c>
      <c r="B19" s="56" t="s">
        <v>137</v>
      </c>
      <c r="C19" s="8"/>
      <c r="D19" s="8"/>
      <c r="E19" s="104"/>
    </row>
    <row r="20" spans="1:5">
      <c r="A20" s="57">
        <v>1410</v>
      </c>
      <c r="B20" s="56" t="s">
        <v>138</v>
      </c>
      <c r="C20" s="8"/>
      <c r="D20" s="8"/>
      <c r="E20" s="104"/>
    </row>
    <row r="21" spans="1:5">
      <c r="A21" s="57">
        <v>1421</v>
      </c>
      <c r="B21" s="56" t="s">
        <v>139</v>
      </c>
      <c r="C21" s="8"/>
      <c r="D21" s="8"/>
      <c r="E21" s="104"/>
    </row>
    <row r="22" spans="1:5">
      <c r="A22" s="57">
        <v>1422</v>
      </c>
      <c r="B22" s="56" t="s">
        <v>140</v>
      </c>
      <c r="C22" s="8"/>
      <c r="D22" s="8"/>
      <c r="E22" s="104"/>
    </row>
    <row r="23" spans="1:5">
      <c r="A23" s="57">
        <v>1423</v>
      </c>
      <c r="B23" s="56" t="s">
        <v>141</v>
      </c>
      <c r="C23" s="8"/>
      <c r="D23" s="8"/>
      <c r="E23" s="104"/>
    </row>
    <row r="24" spans="1:5">
      <c r="A24" s="57">
        <v>1431</v>
      </c>
      <c r="B24" s="56" t="s">
        <v>142</v>
      </c>
      <c r="C24" s="8"/>
      <c r="D24" s="8"/>
      <c r="E24" s="104"/>
    </row>
    <row r="25" spans="1:5">
      <c r="A25" s="57">
        <v>1432</v>
      </c>
      <c r="B25" s="56" t="s">
        <v>143</v>
      </c>
      <c r="C25" s="8"/>
      <c r="D25" s="8"/>
      <c r="E25" s="104"/>
    </row>
    <row r="26" spans="1:5">
      <c r="A26" s="57">
        <v>1433</v>
      </c>
      <c r="B26" s="56" t="s">
        <v>144</v>
      </c>
      <c r="C26" s="8"/>
      <c r="D26" s="8"/>
      <c r="E26" s="104"/>
    </row>
    <row r="27" spans="1:5">
      <c r="A27" s="57">
        <v>1441</v>
      </c>
      <c r="B27" s="56" t="s">
        <v>145</v>
      </c>
      <c r="C27" s="8"/>
      <c r="D27" s="8"/>
      <c r="E27" s="104"/>
    </row>
    <row r="28" spans="1:5">
      <c r="A28" s="57">
        <v>1442</v>
      </c>
      <c r="B28" s="56" t="s">
        <v>146</v>
      </c>
      <c r="C28" s="8"/>
      <c r="D28" s="8"/>
      <c r="E28" s="104"/>
    </row>
    <row r="29" spans="1:5">
      <c r="A29" s="57">
        <v>1443</v>
      </c>
      <c r="B29" s="56" t="s">
        <v>147</v>
      </c>
      <c r="C29" s="8"/>
      <c r="D29" s="8"/>
      <c r="E29" s="104"/>
    </row>
    <row r="30" spans="1:5">
      <c r="A30" s="57">
        <v>1444</v>
      </c>
      <c r="B30" s="56" t="s">
        <v>148</v>
      </c>
      <c r="C30" s="8"/>
      <c r="D30" s="8"/>
      <c r="E30" s="104"/>
    </row>
    <row r="31" spans="1:5">
      <c r="A31" s="57">
        <v>1445</v>
      </c>
      <c r="B31" s="56" t="s">
        <v>149</v>
      </c>
      <c r="C31" s="8"/>
      <c r="D31" s="8"/>
      <c r="E31" s="104"/>
    </row>
    <row r="32" spans="1:5">
      <c r="A32" s="57">
        <v>1446</v>
      </c>
      <c r="B32" s="56" t="s">
        <v>150</v>
      </c>
      <c r="C32" s="8"/>
      <c r="D32" s="8"/>
      <c r="E32" s="104"/>
    </row>
    <row r="33" spans="1:5">
      <c r="A33" s="31"/>
      <c r="E33" s="104"/>
    </row>
    <row r="34" spans="1:5">
      <c r="A34" s="58" t="s">
        <v>181</v>
      </c>
      <c r="B34" s="56"/>
      <c r="C34" s="84">
        <f>SUM(C35:C42)</f>
        <v>0</v>
      </c>
      <c r="D34" s="84">
        <f>SUM(D35:D42)</f>
        <v>0</v>
      </c>
      <c r="E34" s="104"/>
    </row>
    <row r="35" spans="1:5">
      <c r="A35" s="57">
        <v>2110</v>
      </c>
      <c r="B35" s="56" t="s">
        <v>89</v>
      </c>
      <c r="C35" s="8"/>
      <c r="D35" s="8"/>
      <c r="E35" s="104"/>
    </row>
    <row r="36" spans="1:5">
      <c r="A36" s="57">
        <v>2120</v>
      </c>
      <c r="B36" s="56" t="s">
        <v>151</v>
      </c>
      <c r="C36" s="8"/>
      <c r="D36" s="8"/>
      <c r="E36" s="104"/>
    </row>
    <row r="37" spans="1:5">
      <c r="A37" s="57">
        <v>2130</v>
      </c>
      <c r="B37" s="56" t="s">
        <v>90</v>
      </c>
      <c r="C37" s="8"/>
      <c r="D37" s="8"/>
      <c r="E37" s="104"/>
    </row>
    <row r="38" spans="1:5">
      <c r="A38" s="57">
        <v>2140</v>
      </c>
      <c r="B38" s="56" t="s">
        <v>366</v>
      </c>
      <c r="C38" s="8"/>
      <c r="D38" s="8"/>
      <c r="E38" s="104"/>
    </row>
    <row r="39" spans="1:5">
      <c r="A39" s="57">
        <v>2150</v>
      </c>
      <c r="B39" s="56" t="s">
        <v>369</v>
      </c>
      <c r="C39" s="8"/>
      <c r="D39" s="8"/>
      <c r="E39" s="104"/>
    </row>
    <row r="40" spans="1:5">
      <c r="A40" s="57">
        <v>2220</v>
      </c>
      <c r="B40" s="56" t="s">
        <v>91</v>
      </c>
      <c r="C40" s="8"/>
      <c r="D40" s="8"/>
      <c r="E40" s="104"/>
    </row>
    <row r="41" spans="1:5">
      <c r="A41" s="57">
        <v>2300</v>
      </c>
      <c r="B41" s="56" t="s">
        <v>152</v>
      </c>
      <c r="C41" s="8"/>
      <c r="D41" s="8"/>
      <c r="E41" s="104"/>
    </row>
    <row r="42" spans="1:5">
      <c r="A42" s="57">
        <v>2400</v>
      </c>
      <c r="B42" s="56" t="s">
        <v>153</v>
      </c>
      <c r="C42" s="8"/>
      <c r="D42" s="8"/>
      <c r="E42" s="104"/>
    </row>
    <row r="43" spans="1:5">
      <c r="A43" s="32"/>
      <c r="E43" s="104"/>
    </row>
    <row r="44" spans="1:5">
      <c r="A44" s="55" t="s">
        <v>185</v>
      </c>
      <c r="B44" s="56"/>
      <c r="C44" s="84">
        <f>SUM(C45,C64)</f>
        <v>5113.4799999999996</v>
      </c>
      <c r="D44" s="84">
        <f>SUM(D45,D64)</f>
        <v>1826.82</v>
      </c>
      <c r="E44" s="104"/>
    </row>
    <row r="45" spans="1:5">
      <c r="A45" s="58" t="s">
        <v>182</v>
      </c>
      <c r="B45" s="56"/>
      <c r="C45" s="84">
        <f>SUM(C46:C61)</f>
        <v>0</v>
      </c>
      <c r="D45" s="84">
        <f>SUM(D46:D61)</f>
        <v>0</v>
      </c>
      <c r="E45" s="104"/>
    </row>
    <row r="46" spans="1:5">
      <c r="A46" s="57">
        <v>3100</v>
      </c>
      <c r="B46" s="56" t="s">
        <v>154</v>
      </c>
      <c r="C46" s="8"/>
      <c r="D46" s="8"/>
      <c r="E46" s="104"/>
    </row>
    <row r="47" spans="1:5">
      <c r="A47" s="57">
        <v>3210</v>
      </c>
      <c r="B47" s="56" t="s">
        <v>155</v>
      </c>
      <c r="C47" s="8"/>
      <c r="D47" s="8"/>
      <c r="E47" s="104"/>
    </row>
    <row r="48" spans="1:5">
      <c r="A48" s="57">
        <v>3221</v>
      </c>
      <c r="B48" s="56" t="s">
        <v>156</v>
      </c>
      <c r="C48" s="8"/>
      <c r="D48" s="8"/>
      <c r="E48" s="104"/>
    </row>
    <row r="49" spans="1:5">
      <c r="A49" s="57">
        <v>3222</v>
      </c>
      <c r="B49" s="56" t="s">
        <v>157</v>
      </c>
      <c r="C49" s="8"/>
      <c r="D49" s="8"/>
      <c r="E49" s="104"/>
    </row>
    <row r="50" spans="1:5">
      <c r="A50" s="57">
        <v>3223</v>
      </c>
      <c r="B50" s="56" t="s">
        <v>158</v>
      </c>
      <c r="C50" s="8"/>
      <c r="D50" s="8"/>
      <c r="E50" s="104"/>
    </row>
    <row r="51" spans="1:5">
      <c r="A51" s="57">
        <v>3224</v>
      </c>
      <c r="B51" s="56" t="s">
        <v>159</v>
      </c>
      <c r="C51" s="8"/>
      <c r="D51" s="8"/>
      <c r="E51" s="104"/>
    </row>
    <row r="52" spans="1:5">
      <c r="A52" s="57">
        <v>3231</v>
      </c>
      <c r="B52" s="56" t="s">
        <v>160</v>
      </c>
      <c r="C52" s="8"/>
      <c r="D52" s="8"/>
      <c r="E52" s="104"/>
    </row>
    <row r="53" spans="1:5">
      <c r="A53" s="57">
        <v>3232</v>
      </c>
      <c r="B53" s="56" t="s">
        <v>161</v>
      </c>
      <c r="C53" s="8"/>
      <c r="D53" s="8"/>
      <c r="E53" s="104"/>
    </row>
    <row r="54" spans="1:5">
      <c r="A54" s="57">
        <v>3234</v>
      </c>
      <c r="B54" s="56" t="s">
        <v>162</v>
      </c>
      <c r="C54" s="8"/>
      <c r="D54" s="8"/>
      <c r="E54" s="104"/>
    </row>
    <row r="55" spans="1:5" ht="30">
      <c r="A55" s="57">
        <v>3236</v>
      </c>
      <c r="B55" s="56" t="s">
        <v>177</v>
      </c>
      <c r="C55" s="8"/>
      <c r="D55" s="8"/>
      <c r="E55" s="104"/>
    </row>
    <row r="56" spans="1:5" ht="45">
      <c r="A56" s="57">
        <v>3237</v>
      </c>
      <c r="B56" s="56" t="s">
        <v>163</v>
      </c>
      <c r="C56" s="8"/>
      <c r="D56" s="8"/>
      <c r="E56" s="104"/>
    </row>
    <row r="57" spans="1:5">
      <c r="A57" s="57">
        <v>3241</v>
      </c>
      <c r="B57" s="56" t="s">
        <v>164</v>
      </c>
      <c r="C57" s="8"/>
      <c r="D57" s="8"/>
      <c r="E57" s="104"/>
    </row>
    <row r="58" spans="1:5">
      <c r="A58" s="57">
        <v>3242</v>
      </c>
      <c r="B58" s="56" t="s">
        <v>165</v>
      </c>
      <c r="C58" s="8"/>
      <c r="D58" s="8"/>
      <c r="E58" s="104"/>
    </row>
    <row r="59" spans="1:5">
      <c r="A59" s="57">
        <v>3243</v>
      </c>
      <c r="B59" s="56" t="s">
        <v>166</v>
      </c>
      <c r="C59" s="8"/>
      <c r="D59" s="8"/>
      <c r="E59" s="104"/>
    </row>
    <row r="60" spans="1:5">
      <c r="A60" s="57">
        <v>3245</v>
      </c>
      <c r="B60" s="56" t="s">
        <v>167</v>
      </c>
      <c r="C60" s="8"/>
      <c r="D60" s="8"/>
      <c r="E60" s="104"/>
    </row>
    <row r="61" spans="1:5">
      <c r="A61" s="57">
        <v>3246</v>
      </c>
      <c r="B61" s="56" t="s">
        <v>168</v>
      </c>
      <c r="C61" s="8"/>
      <c r="D61" s="8"/>
      <c r="E61" s="104"/>
    </row>
    <row r="62" spans="1:5">
      <c r="A62" s="32"/>
      <c r="E62" s="104"/>
    </row>
    <row r="63" spans="1:5">
      <c r="A63" s="33"/>
      <c r="E63" s="104"/>
    </row>
    <row r="64" spans="1:5">
      <c r="A64" s="58" t="s">
        <v>183</v>
      </c>
      <c r="B64" s="56"/>
      <c r="C64" s="84">
        <f>SUM(C65:C67)</f>
        <v>5113.4799999999996</v>
      </c>
      <c r="D64" s="84">
        <f>SUM(D65:D67)</f>
        <v>1826.82</v>
      </c>
      <c r="E64" s="104"/>
    </row>
    <row r="65" spans="1:5">
      <c r="A65" s="57">
        <v>5100</v>
      </c>
      <c r="B65" s="56" t="s">
        <v>238</v>
      </c>
      <c r="C65" s="8"/>
      <c r="D65" s="8"/>
      <c r="E65" s="104"/>
    </row>
    <row r="66" spans="1:5">
      <c r="A66" s="57">
        <v>5220</v>
      </c>
      <c r="B66" s="56" t="s">
        <v>378</v>
      </c>
      <c r="C66" s="8">
        <v>5113.4799999999996</v>
      </c>
      <c r="D66" s="8">
        <v>1826.82</v>
      </c>
      <c r="E66" s="104"/>
    </row>
    <row r="67" spans="1:5">
      <c r="A67" s="57">
        <v>5230</v>
      </c>
      <c r="B67" s="56" t="s">
        <v>379</v>
      </c>
      <c r="C67" s="8"/>
      <c r="D67" s="8"/>
      <c r="E67" s="104"/>
    </row>
    <row r="68" spans="1:5">
      <c r="A68" s="32"/>
      <c r="E68" s="104"/>
    </row>
    <row r="69" spans="1:5">
      <c r="A69" s="2"/>
      <c r="E69" s="104"/>
    </row>
    <row r="70" spans="1:5">
      <c r="A70" s="55" t="s">
        <v>184</v>
      </c>
      <c r="B70" s="56"/>
      <c r="C70" s="8"/>
      <c r="D70" s="8"/>
      <c r="E70" s="104"/>
    </row>
    <row r="71" spans="1:5" ht="30">
      <c r="A71" s="57">
        <v>1</v>
      </c>
      <c r="B71" s="56" t="s">
        <v>169</v>
      </c>
      <c r="C71" s="8"/>
      <c r="D71" s="8"/>
      <c r="E71" s="104"/>
    </row>
    <row r="72" spans="1:5">
      <c r="A72" s="57">
        <v>2</v>
      </c>
      <c r="B72" s="56" t="s">
        <v>170</v>
      </c>
      <c r="C72" s="8"/>
      <c r="D72" s="8"/>
      <c r="E72" s="104"/>
    </row>
    <row r="73" spans="1:5">
      <c r="A73" s="57">
        <v>3</v>
      </c>
      <c r="B73" s="56" t="s">
        <v>171</v>
      </c>
      <c r="C73" s="8"/>
      <c r="D73" s="8"/>
      <c r="E73" s="104"/>
    </row>
    <row r="74" spans="1:5">
      <c r="A74" s="57">
        <v>4</v>
      </c>
      <c r="B74" s="56" t="s">
        <v>334</v>
      </c>
      <c r="C74" s="8"/>
      <c r="D74" s="8"/>
      <c r="E74" s="104"/>
    </row>
    <row r="75" spans="1:5">
      <c r="A75" s="57">
        <v>5</v>
      </c>
      <c r="B75" s="56" t="s">
        <v>172</v>
      </c>
      <c r="C75" s="8"/>
      <c r="D75" s="8"/>
      <c r="E75" s="104"/>
    </row>
    <row r="76" spans="1:5">
      <c r="A76" s="57">
        <v>6</v>
      </c>
      <c r="B76" s="56" t="s">
        <v>173</v>
      </c>
      <c r="C76" s="8"/>
      <c r="D76" s="8"/>
      <c r="E76" s="104"/>
    </row>
    <row r="77" spans="1:5">
      <c r="A77" s="57">
        <v>7</v>
      </c>
      <c r="B77" s="56" t="s">
        <v>174</v>
      </c>
      <c r="C77" s="8"/>
      <c r="D77" s="8"/>
      <c r="E77" s="104"/>
    </row>
    <row r="78" spans="1:5">
      <c r="A78" s="57">
        <v>8</v>
      </c>
      <c r="B78" s="56" t="s">
        <v>175</v>
      </c>
      <c r="C78" s="8"/>
      <c r="D78" s="8"/>
      <c r="E78" s="104"/>
    </row>
    <row r="79" spans="1:5">
      <c r="A79" s="57">
        <v>9</v>
      </c>
      <c r="B79" s="56" t="s">
        <v>176</v>
      </c>
      <c r="C79" s="8"/>
      <c r="D79" s="8"/>
      <c r="E79" s="104"/>
    </row>
    <row r="83" spans="1:9">
      <c r="A83" s="2"/>
      <c r="B83" s="2"/>
    </row>
    <row r="84" spans="1:9">
      <c r="A84" s="68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5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7"/>
  <sheetViews>
    <sheetView showGridLines="0" view="pageBreakPreview" zoomScale="80" zoomScaleNormal="100" zoomScaleSheetLayoutView="80" workbookViewId="0">
      <selection activeCell="I12" sqref="I1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392</v>
      </c>
      <c r="B1" s="75"/>
      <c r="C1" s="75"/>
      <c r="D1" s="75"/>
      <c r="E1" s="75"/>
      <c r="F1" s="75"/>
      <c r="G1" s="75"/>
      <c r="H1" s="75"/>
      <c r="I1" s="432" t="s">
        <v>97</v>
      </c>
      <c r="J1" s="432"/>
      <c r="K1" s="104"/>
    </row>
    <row r="2" spans="1:11">
      <c r="A2" s="75" t="s">
        <v>128</v>
      </c>
      <c r="B2" s="75"/>
      <c r="C2" s="75"/>
      <c r="D2" s="75"/>
      <c r="E2" s="75"/>
      <c r="F2" s="75"/>
      <c r="G2" s="75"/>
      <c r="H2" s="75"/>
      <c r="I2" s="430" t="str">
        <f>'ფორმა N1'!L2</f>
        <v>01.09.20-03.12.20</v>
      </c>
      <c r="J2" s="431"/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>
      <c r="A5" s="203" t="str">
        <f>'ფორმა N1'!A5</f>
        <v>მოქალაქეთა პოლიტიკური გაერთიანება ალეკო ელისაშვილი - მოქალაქეები</v>
      </c>
      <c r="B5" s="353"/>
      <c r="C5" s="353"/>
      <c r="D5" s="353"/>
      <c r="E5" s="353"/>
      <c r="F5" s="354"/>
      <c r="G5" s="353"/>
      <c r="H5" s="353"/>
      <c r="I5" s="353"/>
      <c r="J5" s="353"/>
      <c r="K5" s="104"/>
    </row>
    <row r="6" spans="1:11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4"/>
    </row>
    <row r="10" spans="1:11" s="27" customFormat="1" ht="30">
      <c r="A10" s="153">
        <v>1</v>
      </c>
      <c r="B10" s="63" t="s">
        <v>487</v>
      </c>
      <c r="C10" s="154" t="s">
        <v>552</v>
      </c>
      <c r="D10" s="155" t="s">
        <v>209</v>
      </c>
      <c r="E10" s="151">
        <v>44015</v>
      </c>
      <c r="F10" s="28">
        <v>1675.94</v>
      </c>
      <c r="G10" s="28">
        <v>250994.49</v>
      </c>
      <c r="H10" s="28">
        <v>250843.61</v>
      </c>
      <c r="I10" s="28">
        <f>F10+G10-H10</f>
        <v>1826.820000000007</v>
      </c>
      <c r="J10" s="28"/>
      <c r="K10" s="104"/>
    </row>
    <row r="11" spans="1:11" s="27" customFormat="1" ht="30">
      <c r="A11" s="153">
        <v>2</v>
      </c>
      <c r="B11" s="63" t="s">
        <v>487</v>
      </c>
      <c r="C11" s="154" t="s">
        <v>552</v>
      </c>
      <c r="D11" s="155" t="s">
        <v>553</v>
      </c>
      <c r="E11" s="151">
        <v>44015</v>
      </c>
      <c r="F11" s="28">
        <v>366.14</v>
      </c>
      <c r="G11" s="28">
        <v>0</v>
      </c>
      <c r="H11" s="28">
        <v>366.14</v>
      </c>
      <c r="I11" s="28">
        <f>F11+G11-H11</f>
        <v>0</v>
      </c>
      <c r="J11" s="28"/>
      <c r="K11" s="104"/>
    </row>
    <row r="12" spans="1:11" s="27" customFormat="1" ht="30">
      <c r="A12" s="153">
        <v>3</v>
      </c>
      <c r="B12" s="63" t="s">
        <v>487</v>
      </c>
      <c r="C12" s="154" t="s">
        <v>552</v>
      </c>
      <c r="D12" s="155" t="s">
        <v>554</v>
      </c>
      <c r="E12" s="151">
        <v>44015</v>
      </c>
      <c r="F12" s="28">
        <v>3071.4</v>
      </c>
      <c r="G12" s="28"/>
      <c r="H12" s="28">
        <v>3071.4</v>
      </c>
      <c r="I12" s="28">
        <f>F12+G12-H12</f>
        <v>0</v>
      </c>
      <c r="J12" s="28"/>
      <c r="K12" s="104"/>
    </row>
    <row r="13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>
      <c r="A15" s="103"/>
      <c r="B15" s="103"/>
      <c r="C15" s="103"/>
      <c r="D15" s="103"/>
      <c r="E15" s="103"/>
      <c r="F15" s="103"/>
      <c r="G15" s="103"/>
      <c r="H15" s="103"/>
      <c r="I15" s="103"/>
      <c r="J15" s="103"/>
    </row>
    <row r="16" spans="1:11">
      <c r="A16" s="103"/>
      <c r="B16" s="103"/>
      <c r="C16" s="103"/>
      <c r="D16" s="103"/>
      <c r="E16" s="103"/>
      <c r="F16" s="103"/>
      <c r="G16" s="103"/>
      <c r="H16" s="103"/>
      <c r="I16" s="103"/>
      <c r="J16" s="103"/>
    </row>
    <row r="17" spans="1:10">
      <c r="A17" s="103"/>
      <c r="B17" s="213" t="s">
        <v>96</v>
      </c>
      <c r="C17" s="103"/>
      <c r="D17" s="103"/>
      <c r="E17" s="103"/>
      <c r="F17" s="214"/>
      <c r="G17" s="103"/>
      <c r="H17" s="103"/>
      <c r="I17" s="103"/>
      <c r="J17" s="103"/>
    </row>
    <row r="18" spans="1:10">
      <c r="A18" s="103"/>
      <c r="B18" s="103"/>
      <c r="C18" s="103"/>
      <c r="D18" s="103"/>
      <c r="E18" s="103"/>
      <c r="F18" s="100"/>
      <c r="G18" s="100"/>
      <c r="H18" s="100"/>
      <c r="I18" s="100"/>
      <c r="J18" s="100"/>
    </row>
    <row r="19" spans="1:10">
      <c r="A19" s="103"/>
      <c r="B19" s="103"/>
      <c r="C19" s="253"/>
      <c r="D19" s="103"/>
      <c r="E19" s="103"/>
      <c r="F19" s="253"/>
      <c r="G19" s="254"/>
      <c r="H19" s="254"/>
      <c r="I19" s="100"/>
      <c r="J19" s="100"/>
    </row>
    <row r="20" spans="1:10">
      <c r="A20" s="100"/>
      <c r="B20" s="103"/>
      <c r="C20" s="215" t="s">
        <v>251</v>
      </c>
      <c r="D20" s="215"/>
      <c r="E20" s="103"/>
      <c r="F20" s="103" t="s">
        <v>256</v>
      </c>
      <c r="G20" s="100"/>
      <c r="H20" s="100"/>
      <c r="I20" s="100"/>
      <c r="J20" s="100"/>
    </row>
    <row r="21" spans="1:10">
      <c r="A21" s="100"/>
      <c r="B21" s="103"/>
      <c r="C21" s="216" t="s">
        <v>127</v>
      </c>
      <c r="D21" s="103"/>
      <c r="E21" s="103"/>
      <c r="F21" s="103" t="s">
        <v>252</v>
      </c>
      <c r="G21" s="100"/>
      <c r="H21" s="100"/>
      <c r="I21" s="100"/>
      <c r="J21" s="100"/>
    </row>
    <row r="22" spans="1:10" customFormat="1">
      <c r="A22" s="100"/>
      <c r="B22" s="103"/>
      <c r="C22" s="103"/>
      <c r="D22" s="216"/>
      <c r="E22" s="100"/>
      <c r="F22" s="100"/>
      <c r="G22" s="100"/>
      <c r="H22" s="100"/>
      <c r="I22" s="100"/>
      <c r="J22" s="100"/>
    </row>
    <row r="23" spans="1:10" customFormat="1" ht="12.75">
      <c r="A23" s="100"/>
      <c r="B23" s="100"/>
      <c r="C23" s="100"/>
      <c r="D23" s="100"/>
      <c r="E23" s="100"/>
      <c r="F23" s="100"/>
      <c r="G23" s="100"/>
      <c r="H23" s="100"/>
      <c r="I23" s="100"/>
      <c r="J23" s="100"/>
    </row>
    <row r="24" spans="1:10" customFormat="1" ht="12.75"/>
    <row r="25" spans="1:10" customFormat="1" ht="12.75"/>
    <row r="26" spans="1:10" customFormat="1" ht="12.75"/>
    <row r="27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:J12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>
      <c r="A1" s="73" t="s">
        <v>337</v>
      </c>
      <c r="B1" s="75"/>
      <c r="C1" s="75"/>
      <c r="D1" s="75"/>
      <c r="E1" s="75"/>
      <c r="F1" s="75"/>
      <c r="G1" s="160" t="s">
        <v>97</v>
      </c>
      <c r="H1" s="161"/>
    </row>
    <row r="2" spans="1:8">
      <c r="A2" s="75" t="s">
        <v>128</v>
      </c>
      <c r="B2" s="75"/>
      <c r="C2" s="75"/>
      <c r="D2" s="75"/>
      <c r="E2" s="75"/>
      <c r="F2" s="75"/>
      <c r="G2" s="162" t="str">
        <f>'ფორმა N1'!L2</f>
        <v>01.09.20-03.12.20</v>
      </c>
      <c r="H2" s="161"/>
    </row>
    <row r="3" spans="1:8">
      <c r="A3" s="75"/>
      <c r="B3" s="75"/>
      <c r="C3" s="75"/>
      <c r="D3" s="75"/>
      <c r="E3" s="75"/>
      <c r="F3" s="75"/>
      <c r="G3" s="101"/>
      <c r="H3" s="161"/>
    </row>
    <row r="4" spans="1:8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03" t="str">
        <f>'ფორმა N1'!A5</f>
        <v>მოქალაქეთა პოლიტიკური გაერთიანება ალეკო ელისაშვილი - მოქალაქეები</v>
      </c>
      <c r="B5" s="203"/>
      <c r="C5" s="203"/>
      <c r="D5" s="203"/>
      <c r="E5" s="203"/>
      <c r="F5" s="203"/>
      <c r="G5" s="203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3" t="s">
        <v>295</v>
      </c>
      <c r="B8" s="163" t="s">
        <v>129</v>
      </c>
      <c r="C8" s="164" t="s">
        <v>335</v>
      </c>
      <c r="D8" s="164" t="s">
        <v>336</v>
      </c>
      <c r="E8" s="164" t="s">
        <v>258</v>
      </c>
      <c r="F8" s="163" t="s">
        <v>300</v>
      </c>
      <c r="G8" s="164" t="s">
        <v>296</v>
      </c>
      <c r="H8" s="104"/>
    </row>
    <row r="9" spans="1:8">
      <c r="A9" s="165" t="s">
        <v>297</v>
      </c>
      <c r="B9" s="166"/>
      <c r="C9" s="167"/>
      <c r="D9" s="168"/>
      <c r="E9" s="168"/>
      <c r="F9" s="168"/>
      <c r="G9" s="169"/>
      <c r="H9" s="104"/>
    </row>
    <row r="10" spans="1:8" ht="15.75">
      <c r="A10" s="166">
        <v>1</v>
      </c>
      <c r="B10" s="151"/>
      <c r="C10" s="170"/>
      <c r="D10" s="171"/>
      <c r="E10" s="171"/>
      <c r="F10" s="171"/>
      <c r="G10" s="172" t="str">
        <f>IF(ISBLANK(B10),"",G9+C10-D10)</f>
        <v/>
      </c>
      <c r="H10" s="104"/>
    </row>
    <row r="11" spans="1:8" ht="15.75">
      <c r="A11" s="166">
        <v>2</v>
      </c>
      <c r="B11" s="151"/>
      <c r="C11" s="170"/>
      <c r="D11" s="171"/>
      <c r="E11" s="171"/>
      <c r="F11" s="171"/>
      <c r="G11" s="172" t="str">
        <f t="shared" ref="G11:G38" si="0">IF(ISBLANK(B11),"",G10+C11-D11)</f>
        <v/>
      </c>
      <c r="H11" s="104"/>
    </row>
    <row r="12" spans="1:8" ht="15.75">
      <c r="A12" s="166">
        <v>3</v>
      </c>
      <c r="B12" s="151"/>
      <c r="C12" s="170"/>
      <c r="D12" s="171"/>
      <c r="E12" s="171"/>
      <c r="F12" s="171"/>
      <c r="G12" s="172" t="str">
        <f t="shared" si="0"/>
        <v/>
      </c>
      <c r="H12" s="104"/>
    </row>
    <row r="13" spans="1:8" ht="15.75">
      <c r="A13" s="166">
        <v>4</v>
      </c>
      <c r="B13" s="151"/>
      <c r="C13" s="170"/>
      <c r="D13" s="171"/>
      <c r="E13" s="171"/>
      <c r="F13" s="171"/>
      <c r="G13" s="172" t="str">
        <f t="shared" si="0"/>
        <v/>
      </c>
      <c r="H13" s="104"/>
    </row>
    <row r="14" spans="1:8" ht="15.75">
      <c r="A14" s="166">
        <v>5</v>
      </c>
      <c r="B14" s="151"/>
      <c r="C14" s="170"/>
      <c r="D14" s="171"/>
      <c r="E14" s="171"/>
      <c r="F14" s="171"/>
      <c r="G14" s="172" t="str">
        <f t="shared" si="0"/>
        <v/>
      </c>
      <c r="H14" s="104"/>
    </row>
    <row r="15" spans="1:8" ht="15.75">
      <c r="A15" s="166">
        <v>6</v>
      </c>
      <c r="B15" s="151"/>
      <c r="C15" s="170"/>
      <c r="D15" s="171"/>
      <c r="E15" s="171"/>
      <c r="F15" s="171"/>
      <c r="G15" s="172" t="str">
        <f t="shared" si="0"/>
        <v/>
      </c>
      <c r="H15" s="104"/>
    </row>
    <row r="16" spans="1:8" ht="15.75">
      <c r="A16" s="166">
        <v>7</v>
      </c>
      <c r="B16" s="151"/>
      <c r="C16" s="170"/>
      <c r="D16" s="171"/>
      <c r="E16" s="171"/>
      <c r="F16" s="171"/>
      <c r="G16" s="172" t="str">
        <f t="shared" si="0"/>
        <v/>
      </c>
      <c r="H16" s="104"/>
    </row>
    <row r="17" spans="1:8" ht="15.75">
      <c r="A17" s="166">
        <v>8</v>
      </c>
      <c r="B17" s="151"/>
      <c r="C17" s="170"/>
      <c r="D17" s="171"/>
      <c r="E17" s="171"/>
      <c r="F17" s="171"/>
      <c r="G17" s="172" t="str">
        <f t="shared" si="0"/>
        <v/>
      </c>
      <c r="H17" s="104"/>
    </row>
    <row r="18" spans="1:8" ht="15.75">
      <c r="A18" s="166">
        <v>9</v>
      </c>
      <c r="B18" s="151"/>
      <c r="C18" s="170"/>
      <c r="D18" s="171"/>
      <c r="E18" s="171"/>
      <c r="F18" s="171"/>
      <c r="G18" s="172" t="str">
        <f t="shared" si="0"/>
        <v/>
      </c>
      <c r="H18" s="104"/>
    </row>
    <row r="19" spans="1:8" ht="15.75">
      <c r="A19" s="166">
        <v>10</v>
      </c>
      <c r="B19" s="151"/>
      <c r="C19" s="170"/>
      <c r="D19" s="171"/>
      <c r="E19" s="171"/>
      <c r="F19" s="171"/>
      <c r="G19" s="172" t="str">
        <f t="shared" si="0"/>
        <v/>
      </c>
      <c r="H19" s="104"/>
    </row>
    <row r="20" spans="1:8" ht="15.75">
      <c r="A20" s="166">
        <v>11</v>
      </c>
      <c r="B20" s="151"/>
      <c r="C20" s="170"/>
      <c r="D20" s="171"/>
      <c r="E20" s="171"/>
      <c r="F20" s="171"/>
      <c r="G20" s="172" t="str">
        <f t="shared" si="0"/>
        <v/>
      </c>
      <c r="H20" s="104"/>
    </row>
    <row r="21" spans="1:8" ht="15.75">
      <c r="A21" s="166">
        <v>12</v>
      </c>
      <c r="B21" s="151"/>
      <c r="C21" s="170"/>
      <c r="D21" s="171"/>
      <c r="E21" s="171"/>
      <c r="F21" s="171"/>
      <c r="G21" s="172" t="str">
        <f t="shared" si="0"/>
        <v/>
      </c>
      <c r="H21" s="104"/>
    </row>
    <row r="22" spans="1:8" ht="15.75">
      <c r="A22" s="166">
        <v>13</v>
      </c>
      <c r="B22" s="151"/>
      <c r="C22" s="170"/>
      <c r="D22" s="171"/>
      <c r="E22" s="171"/>
      <c r="F22" s="171"/>
      <c r="G22" s="172" t="str">
        <f t="shared" si="0"/>
        <v/>
      </c>
      <c r="H22" s="104"/>
    </row>
    <row r="23" spans="1:8" ht="15.75">
      <c r="A23" s="166">
        <v>14</v>
      </c>
      <c r="B23" s="151"/>
      <c r="C23" s="170"/>
      <c r="D23" s="171"/>
      <c r="E23" s="171"/>
      <c r="F23" s="171"/>
      <c r="G23" s="172" t="str">
        <f t="shared" si="0"/>
        <v/>
      </c>
      <c r="H23" s="104"/>
    </row>
    <row r="24" spans="1:8" ht="15.75">
      <c r="A24" s="166">
        <v>15</v>
      </c>
      <c r="B24" s="151"/>
      <c r="C24" s="170"/>
      <c r="D24" s="171"/>
      <c r="E24" s="171"/>
      <c r="F24" s="171"/>
      <c r="G24" s="172" t="str">
        <f t="shared" si="0"/>
        <v/>
      </c>
      <c r="H24" s="104"/>
    </row>
    <row r="25" spans="1:8" ht="15.75">
      <c r="A25" s="166">
        <v>16</v>
      </c>
      <c r="B25" s="151"/>
      <c r="C25" s="170"/>
      <c r="D25" s="171"/>
      <c r="E25" s="171"/>
      <c r="F25" s="171"/>
      <c r="G25" s="172" t="str">
        <f t="shared" si="0"/>
        <v/>
      </c>
      <c r="H25" s="104"/>
    </row>
    <row r="26" spans="1:8" ht="15.75">
      <c r="A26" s="166">
        <v>17</v>
      </c>
      <c r="B26" s="151"/>
      <c r="C26" s="170"/>
      <c r="D26" s="171"/>
      <c r="E26" s="171"/>
      <c r="F26" s="171"/>
      <c r="G26" s="172" t="str">
        <f t="shared" si="0"/>
        <v/>
      </c>
      <c r="H26" s="104"/>
    </row>
    <row r="27" spans="1:8" ht="15.75">
      <c r="A27" s="166">
        <v>18</v>
      </c>
      <c r="B27" s="151"/>
      <c r="C27" s="170"/>
      <c r="D27" s="171"/>
      <c r="E27" s="171"/>
      <c r="F27" s="171"/>
      <c r="G27" s="172" t="str">
        <f t="shared" si="0"/>
        <v/>
      </c>
      <c r="H27" s="104"/>
    </row>
    <row r="28" spans="1:8" ht="15.75">
      <c r="A28" s="166">
        <v>19</v>
      </c>
      <c r="B28" s="151"/>
      <c r="C28" s="170"/>
      <c r="D28" s="171"/>
      <c r="E28" s="171"/>
      <c r="F28" s="171"/>
      <c r="G28" s="172" t="str">
        <f t="shared" si="0"/>
        <v/>
      </c>
      <c r="H28" s="104"/>
    </row>
    <row r="29" spans="1:8" ht="15.75">
      <c r="A29" s="166">
        <v>20</v>
      </c>
      <c r="B29" s="151"/>
      <c r="C29" s="170"/>
      <c r="D29" s="171"/>
      <c r="E29" s="171"/>
      <c r="F29" s="171"/>
      <c r="G29" s="172" t="str">
        <f t="shared" si="0"/>
        <v/>
      </c>
      <c r="H29" s="104"/>
    </row>
    <row r="30" spans="1:8" ht="15.75">
      <c r="A30" s="166">
        <v>21</v>
      </c>
      <c r="B30" s="151"/>
      <c r="C30" s="173"/>
      <c r="D30" s="174"/>
      <c r="E30" s="174"/>
      <c r="F30" s="174"/>
      <c r="G30" s="172" t="str">
        <f t="shared" si="0"/>
        <v/>
      </c>
      <c r="H30" s="104"/>
    </row>
    <row r="31" spans="1:8" ht="15.75">
      <c r="A31" s="166">
        <v>22</v>
      </c>
      <c r="B31" s="151"/>
      <c r="C31" s="173"/>
      <c r="D31" s="174"/>
      <c r="E31" s="174"/>
      <c r="F31" s="174"/>
      <c r="G31" s="172" t="str">
        <f t="shared" si="0"/>
        <v/>
      </c>
      <c r="H31" s="104"/>
    </row>
    <row r="32" spans="1:8" ht="15.75">
      <c r="A32" s="166">
        <v>23</v>
      </c>
      <c r="B32" s="151"/>
      <c r="C32" s="173"/>
      <c r="D32" s="174"/>
      <c r="E32" s="174"/>
      <c r="F32" s="174"/>
      <c r="G32" s="172" t="str">
        <f t="shared" si="0"/>
        <v/>
      </c>
      <c r="H32" s="104"/>
    </row>
    <row r="33" spans="1:10" ht="15.75">
      <c r="A33" s="166">
        <v>24</v>
      </c>
      <c r="B33" s="151"/>
      <c r="C33" s="173"/>
      <c r="D33" s="174"/>
      <c r="E33" s="174"/>
      <c r="F33" s="174"/>
      <c r="G33" s="172" t="str">
        <f t="shared" si="0"/>
        <v/>
      </c>
      <c r="H33" s="104"/>
    </row>
    <row r="34" spans="1:10" ht="15.75">
      <c r="A34" s="166">
        <v>25</v>
      </c>
      <c r="B34" s="151"/>
      <c r="C34" s="173"/>
      <c r="D34" s="174"/>
      <c r="E34" s="174"/>
      <c r="F34" s="174"/>
      <c r="G34" s="172" t="str">
        <f t="shared" si="0"/>
        <v/>
      </c>
      <c r="H34" s="104"/>
    </row>
    <row r="35" spans="1:10" ht="15.75">
      <c r="A35" s="166">
        <v>26</v>
      </c>
      <c r="B35" s="151"/>
      <c r="C35" s="173"/>
      <c r="D35" s="174"/>
      <c r="E35" s="174"/>
      <c r="F35" s="174"/>
      <c r="G35" s="172" t="str">
        <f t="shared" si="0"/>
        <v/>
      </c>
      <c r="H35" s="104"/>
    </row>
    <row r="36" spans="1:10" ht="15.75">
      <c r="A36" s="166">
        <v>27</v>
      </c>
      <c r="B36" s="151"/>
      <c r="C36" s="173"/>
      <c r="D36" s="174"/>
      <c r="E36" s="174"/>
      <c r="F36" s="174"/>
      <c r="G36" s="172" t="str">
        <f t="shared" si="0"/>
        <v/>
      </c>
      <c r="H36" s="104"/>
    </row>
    <row r="37" spans="1:10" ht="15.75">
      <c r="A37" s="166">
        <v>28</v>
      </c>
      <c r="B37" s="151"/>
      <c r="C37" s="173"/>
      <c r="D37" s="174"/>
      <c r="E37" s="174"/>
      <c r="F37" s="174"/>
      <c r="G37" s="172" t="str">
        <f t="shared" si="0"/>
        <v/>
      </c>
      <c r="H37" s="104"/>
    </row>
    <row r="38" spans="1:10" ht="15.75">
      <c r="A38" s="166">
        <v>29</v>
      </c>
      <c r="B38" s="151"/>
      <c r="C38" s="173"/>
      <c r="D38" s="174"/>
      <c r="E38" s="174"/>
      <c r="F38" s="174"/>
      <c r="G38" s="172" t="str">
        <f t="shared" si="0"/>
        <v/>
      </c>
      <c r="H38" s="104"/>
    </row>
    <row r="39" spans="1:10" ht="15.75">
      <c r="A39" s="166" t="s">
        <v>261</v>
      </c>
      <c r="B39" s="151"/>
      <c r="C39" s="173"/>
      <c r="D39" s="174"/>
      <c r="E39" s="174"/>
      <c r="F39" s="174"/>
      <c r="G39" s="172" t="str">
        <f>IF(ISBLANK(B39),"",#REF!+C39-D39)</f>
        <v/>
      </c>
      <c r="H39" s="104"/>
    </row>
    <row r="40" spans="1:10">
      <c r="A40" s="175" t="s">
        <v>298</v>
      </c>
      <c r="B40" s="176"/>
      <c r="C40" s="177"/>
      <c r="D40" s="178"/>
      <c r="E40" s="178"/>
      <c r="F40" s="179"/>
      <c r="G40" s="180" t="str">
        <f>G39</f>
        <v/>
      </c>
      <c r="H40" s="104"/>
    </row>
    <row r="44" spans="1:10">
      <c r="B44" s="183" t="s">
        <v>96</v>
      </c>
      <c r="F44" s="184"/>
    </row>
    <row r="45" spans="1:10">
      <c r="F45" s="182"/>
      <c r="G45" s="182"/>
      <c r="H45" s="182"/>
      <c r="I45" s="182"/>
      <c r="J45" s="182"/>
    </row>
    <row r="46" spans="1:10">
      <c r="C46" s="185"/>
      <c r="F46" s="185"/>
      <c r="G46" s="186"/>
      <c r="H46" s="182"/>
      <c r="I46" s="182"/>
      <c r="J46" s="182"/>
    </row>
    <row r="47" spans="1:10">
      <c r="A47" s="182"/>
      <c r="C47" s="187" t="s">
        <v>251</v>
      </c>
      <c r="F47" s="188" t="s">
        <v>256</v>
      </c>
      <c r="G47" s="186"/>
      <c r="H47" s="182"/>
      <c r="I47" s="182"/>
      <c r="J47" s="182"/>
    </row>
    <row r="48" spans="1:10">
      <c r="A48" s="182"/>
      <c r="C48" s="189" t="s">
        <v>127</v>
      </c>
      <c r="F48" s="181" t="s">
        <v>252</v>
      </c>
      <c r="G48" s="182"/>
      <c r="H48" s="182"/>
      <c r="I48" s="182"/>
      <c r="J48" s="182"/>
    </row>
    <row r="49" spans="2:2" s="182" customFormat="1">
      <c r="B49" s="181"/>
    </row>
    <row r="50" spans="2:2" s="182" customFormat="1" ht="12.75"/>
    <row r="51" spans="2:2" s="182" customFormat="1" ht="12.75"/>
    <row r="52" spans="2:2" s="182" customFormat="1" ht="12.75"/>
    <row r="53" spans="2:2" s="182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6" t="s">
        <v>287</v>
      </c>
      <c r="B1" s="137"/>
      <c r="C1" s="137"/>
      <c r="D1" s="137"/>
      <c r="E1" s="137"/>
      <c r="F1" s="77"/>
      <c r="G1" s="77"/>
      <c r="H1" s="77"/>
      <c r="I1" s="446" t="s">
        <v>97</v>
      </c>
      <c r="J1" s="446"/>
      <c r="K1" s="143"/>
    </row>
    <row r="2" spans="1:12" s="23" customFormat="1" ht="15">
      <c r="A2" s="104" t="s">
        <v>128</v>
      </c>
      <c r="B2" s="137"/>
      <c r="C2" s="137"/>
      <c r="D2" s="137"/>
      <c r="E2" s="137"/>
      <c r="F2" s="138"/>
      <c r="G2" s="139"/>
      <c r="H2" s="139"/>
      <c r="I2" s="430" t="str">
        <f>'ფორმა N1'!L2</f>
        <v>01.09.20-03.12.20</v>
      </c>
      <c r="J2" s="431"/>
      <c r="K2" s="143"/>
    </row>
    <row r="3" spans="1:12" s="23" customFormat="1" ht="15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>
      <c r="A5" s="118" t="str">
        <f>'ფორმა N1'!A5</f>
        <v>მოქალაქეთა პოლიტიკური გაერთიანება ალეკო ელისაშვილი - მოქალაქეები</v>
      </c>
      <c r="B5" s="119"/>
      <c r="C5" s="119"/>
      <c r="D5" s="119"/>
      <c r="E5" s="119"/>
      <c r="F5" s="59"/>
      <c r="G5" s="59"/>
      <c r="H5" s="59"/>
      <c r="I5" s="131"/>
      <c r="J5" s="59"/>
      <c r="K5" s="104"/>
    </row>
    <row r="6" spans="1:12" s="23" customFormat="1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>
      <c r="A7" s="132"/>
      <c r="B7" s="445" t="s">
        <v>208</v>
      </c>
      <c r="C7" s="445"/>
      <c r="D7" s="445" t="s">
        <v>275</v>
      </c>
      <c r="E7" s="445"/>
      <c r="F7" s="445" t="s">
        <v>276</v>
      </c>
      <c r="G7" s="445"/>
      <c r="H7" s="150" t="s">
        <v>262</v>
      </c>
      <c r="I7" s="445" t="s">
        <v>211</v>
      </c>
      <c r="J7" s="445"/>
      <c r="K7" s="144"/>
    </row>
    <row r="8" spans="1:12" ht="15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 ht="15">
      <c r="A9" s="60" t="s">
        <v>104</v>
      </c>
      <c r="B9" s="81">
        <f>SUM(B10,B14,B17)</f>
        <v>0</v>
      </c>
      <c r="C9" s="81">
        <f>SUM(C10,C14,C17)</f>
        <v>0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0</v>
      </c>
      <c r="K9" s="144"/>
    </row>
    <row r="10" spans="1:12" ht="15">
      <c r="A10" s="61" t="s">
        <v>105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ht="15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 ht="15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 ht="15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 ht="15">
      <c r="A14" s="61" t="s">
        <v>109</v>
      </c>
      <c r="B14" s="132">
        <f>SUM(B15:B16)</f>
        <v>0</v>
      </c>
      <c r="C14" s="132">
        <f>SUM(C15:C16)</f>
        <v>0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0</v>
      </c>
      <c r="K14" s="144"/>
    </row>
    <row r="15" spans="1:12" ht="15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4"/>
    </row>
    <row r="16" spans="1:12" ht="15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4"/>
    </row>
    <row r="17" spans="1:11" ht="15">
      <c r="A17" s="61" t="s">
        <v>112</v>
      </c>
      <c r="B17" s="132">
        <f>SUM(B18:B19,B22,B23)</f>
        <v>0</v>
      </c>
      <c r="C17" s="132">
        <f>SUM(C18:C19,C22,C23)</f>
        <v>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0</v>
      </c>
      <c r="K17" s="144"/>
    </row>
    <row r="18" spans="1:11" ht="15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 ht="15">
      <c r="A19" s="61" t="s">
        <v>114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ht="15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 ht="15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4"/>
    </row>
    <row r="22" spans="1:11" ht="15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 ht="15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4"/>
    </row>
    <row r="24" spans="1:11" ht="15">
      <c r="A24" s="60" t="s">
        <v>119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>
      <c r="A32" s="60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>
      <c r="A36" s="60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>
      <c r="A39" s="61" t="s">
        <v>124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0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251</v>
      </c>
      <c r="F49" s="12" t="s">
        <v>256</v>
      </c>
      <c r="G49" s="71"/>
      <c r="I49"/>
      <c r="J49"/>
    </row>
    <row r="50" spans="1:10" s="2" customFormat="1" ht="15">
      <c r="B50" s="65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G9" sqref="G9:G12"/>
    </sheetView>
  </sheetViews>
  <sheetFormatPr defaultRowHeight="12.75"/>
  <cols>
    <col min="1" max="1" width="6" style="197" customWidth="1"/>
    <col min="2" max="2" width="21.140625" style="197" customWidth="1"/>
    <col min="3" max="3" width="25.140625" style="197" bestFit="1" customWidth="1"/>
    <col min="4" max="4" width="18.42578125" style="197" customWidth="1"/>
    <col min="5" max="5" width="19.5703125" style="197" customWidth="1"/>
    <col min="6" max="6" width="22" style="197" customWidth="1"/>
    <col min="7" max="7" width="25.28515625" style="197" customWidth="1"/>
    <col min="8" max="8" width="18.28515625" style="197" customWidth="1"/>
    <col min="9" max="9" width="17.140625" style="197" customWidth="1"/>
    <col min="10" max="16384" width="9.140625" style="197"/>
  </cols>
  <sheetData>
    <row r="1" spans="1:9" ht="15">
      <c r="A1" s="190" t="s">
        <v>459</v>
      </c>
      <c r="B1" s="190"/>
      <c r="C1" s="191"/>
      <c r="D1" s="191"/>
      <c r="E1" s="191"/>
      <c r="F1" s="191"/>
      <c r="G1" s="191"/>
      <c r="H1" s="191"/>
      <c r="I1" s="361" t="s">
        <v>97</v>
      </c>
    </row>
    <row r="2" spans="1:9" ht="15">
      <c r="A2" s="147" t="s">
        <v>128</v>
      </c>
      <c r="B2" s="147"/>
      <c r="C2" s="191"/>
      <c r="D2" s="191"/>
      <c r="E2" s="191"/>
      <c r="F2" s="191"/>
      <c r="G2" s="191"/>
      <c r="H2" s="191"/>
      <c r="I2" s="358" t="str">
        <f>'ფორმა N1'!L2</f>
        <v>01.09.20-03.12.20</v>
      </c>
    </row>
    <row r="3" spans="1:9" ht="15">
      <c r="A3" s="191"/>
      <c r="B3" s="191"/>
      <c r="C3" s="191"/>
      <c r="D3" s="191"/>
      <c r="E3" s="191"/>
      <c r="F3" s="191"/>
      <c r="G3" s="191"/>
      <c r="H3" s="191"/>
      <c r="I3" s="140"/>
    </row>
    <row r="4" spans="1:9" ht="15">
      <c r="A4" s="113" t="s">
        <v>257</v>
      </c>
      <c r="B4" s="113"/>
      <c r="C4" s="113"/>
      <c r="D4" s="113"/>
      <c r="E4" s="369"/>
      <c r="F4" s="192"/>
      <c r="G4" s="191"/>
      <c r="H4" s="191"/>
      <c r="I4" s="192"/>
    </row>
    <row r="5" spans="1:9" s="374" customFormat="1" ht="15">
      <c r="A5" s="370" t="str">
        <f>'ფორმა N1'!A5</f>
        <v>მოქალაქეთა პოლიტიკური გაერთიანება ალეკო ელისაშვილი - მოქალაქეები</v>
      </c>
      <c r="B5" s="370"/>
      <c r="C5" s="371"/>
      <c r="D5" s="371"/>
      <c r="E5" s="371"/>
      <c r="F5" s="372"/>
      <c r="G5" s="373"/>
      <c r="H5" s="373"/>
      <c r="I5" s="372"/>
    </row>
    <row r="6" spans="1:9">
      <c r="A6" s="141"/>
      <c r="B6" s="141"/>
      <c r="C6" s="375"/>
      <c r="D6" s="375"/>
      <c r="E6" s="375"/>
      <c r="F6" s="191"/>
      <c r="G6" s="191"/>
      <c r="H6" s="191"/>
      <c r="I6" s="191"/>
    </row>
    <row r="7" spans="1:9" ht="60">
      <c r="A7" s="376" t="s">
        <v>64</v>
      </c>
      <c r="B7" s="376" t="s">
        <v>450</v>
      </c>
      <c r="C7" s="377" t="s">
        <v>451</v>
      </c>
      <c r="D7" s="377" t="s">
        <v>452</v>
      </c>
      <c r="E7" s="377" t="s">
        <v>453</v>
      </c>
      <c r="F7" s="377" t="s">
        <v>346</v>
      </c>
      <c r="G7" s="377" t="s">
        <v>454</v>
      </c>
      <c r="H7" s="377" t="s">
        <v>455</v>
      </c>
      <c r="I7" s="377" t="s">
        <v>456</v>
      </c>
    </row>
    <row r="8" spans="1:9" ht="15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7">
        <v>9</v>
      </c>
    </row>
    <row r="9" spans="1:9" ht="30">
      <c r="A9" s="378">
        <v>1</v>
      </c>
      <c r="B9" s="378" t="s">
        <v>555</v>
      </c>
      <c r="C9" s="379" t="s">
        <v>556</v>
      </c>
      <c r="D9" s="379"/>
      <c r="E9" s="379" t="s">
        <v>557</v>
      </c>
      <c r="F9" s="379"/>
      <c r="G9" s="379">
        <v>87.5</v>
      </c>
      <c r="H9" s="420" t="s">
        <v>558</v>
      </c>
      <c r="I9" s="379" t="s">
        <v>559</v>
      </c>
    </row>
    <row r="10" spans="1:9" ht="30">
      <c r="A10" s="378">
        <v>2</v>
      </c>
      <c r="B10" s="378" t="s">
        <v>555</v>
      </c>
      <c r="C10" s="379" t="s">
        <v>560</v>
      </c>
      <c r="D10" s="379" t="s">
        <v>561</v>
      </c>
      <c r="E10" s="379" t="s">
        <v>557</v>
      </c>
      <c r="F10" s="379"/>
      <c r="G10" s="379">
        <v>375</v>
      </c>
      <c r="H10" s="379">
        <v>57001015754</v>
      </c>
      <c r="I10" s="379" t="s">
        <v>562</v>
      </c>
    </row>
    <row r="11" spans="1:9" ht="30">
      <c r="A11" s="378">
        <v>3</v>
      </c>
      <c r="B11" s="378" t="s">
        <v>555</v>
      </c>
      <c r="C11" s="379" t="s">
        <v>560</v>
      </c>
      <c r="D11" s="379" t="s">
        <v>561</v>
      </c>
      <c r="E11" s="379" t="s">
        <v>557</v>
      </c>
      <c r="F11" s="379"/>
      <c r="G11" s="379">
        <v>375</v>
      </c>
      <c r="H11" s="379">
        <v>57001015754</v>
      </c>
      <c r="I11" s="379" t="s">
        <v>562</v>
      </c>
    </row>
    <row r="12" spans="1:9" ht="30">
      <c r="A12" s="378">
        <v>4</v>
      </c>
      <c r="B12" s="378" t="s">
        <v>555</v>
      </c>
      <c r="C12" s="379" t="s">
        <v>670</v>
      </c>
      <c r="D12" s="379" t="s">
        <v>671</v>
      </c>
      <c r="E12" s="379" t="s">
        <v>654</v>
      </c>
      <c r="F12" s="379" t="s">
        <v>672</v>
      </c>
      <c r="G12" s="379">
        <v>6440</v>
      </c>
      <c r="H12" s="420" t="s">
        <v>603</v>
      </c>
      <c r="I12" s="379" t="s">
        <v>602</v>
      </c>
    </row>
    <row r="13" spans="1:9" ht="15">
      <c r="A13" s="378">
        <v>5</v>
      </c>
      <c r="B13" s="378"/>
      <c r="C13" s="379"/>
      <c r="D13" s="379"/>
      <c r="E13" s="379"/>
      <c r="F13" s="379"/>
      <c r="G13" s="379"/>
      <c r="H13" s="379"/>
      <c r="I13" s="379"/>
    </row>
    <row r="14" spans="1:9" ht="15">
      <c r="A14" s="378">
        <v>6</v>
      </c>
      <c r="B14" s="378"/>
      <c r="C14" s="379"/>
      <c r="D14" s="379"/>
      <c r="E14" s="379"/>
      <c r="F14" s="379"/>
      <c r="G14" s="379"/>
      <c r="H14" s="379"/>
      <c r="I14" s="379"/>
    </row>
    <row r="15" spans="1:9" ht="15">
      <c r="A15" s="378">
        <v>7</v>
      </c>
      <c r="B15" s="378"/>
      <c r="C15" s="379"/>
      <c r="D15" s="379"/>
      <c r="E15" s="379"/>
      <c r="F15" s="379"/>
      <c r="G15" s="379"/>
      <c r="H15" s="379"/>
      <c r="I15" s="379"/>
    </row>
    <row r="16" spans="1:9" ht="15">
      <c r="A16" s="378">
        <v>8</v>
      </c>
      <c r="B16" s="378"/>
      <c r="C16" s="379"/>
      <c r="D16" s="379"/>
      <c r="E16" s="379"/>
      <c r="F16" s="379"/>
      <c r="G16" s="379"/>
      <c r="H16" s="379"/>
      <c r="I16" s="379"/>
    </row>
    <row r="17" spans="1:9" ht="15">
      <c r="A17" s="378">
        <v>9</v>
      </c>
      <c r="B17" s="378"/>
      <c r="C17" s="379"/>
      <c r="D17" s="379"/>
      <c r="E17" s="379"/>
      <c r="F17" s="379"/>
      <c r="G17" s="379"/>
      <c r="H17" s="379"/>
      <c r="I17" s="379"/>
    </row>
    <row r="18" spans="1:9" ht="15">
      <c r="A18" s="378">
        <v>10</v>
      </c>
      <c r="B18" s="378"/>
      <c r="C18" s="379"/>
      <c r="D18" s="379"/>
      <c r="E18" s="379"/>
      <c r="F18" s="379"/>
      <c r="G18" s="379"/>
      <c r="H18" s="379"/>
      <c r="I18" s="379"/>
    </row>
    <row r="19" spans="1:9" ht="15">
      <c r="A19" s="378">
        <v>11</v>
      </c>
      <c r="B19" s="378"/>
      <c r="C19" s="379"/>
      <c r="D19" s="379"/>
      <c r="E19" s="379"/>
      <c r="F19" s="379"/>
      <c r="G19" s="379"/>
      <c r="H19" s="379"/>
      <c r="I19" s="379"/>
    </row>
    <row r="20" spans="1:9" ht="15">
      <c r="A20" s="378">
        <v>12</v>
      </c>
      <c r="B20" s="378"/>
      <c r="C20" s="379"/>
      <c r="D20" s="379"/>
      <c r="E20" s="379"/>
      <c r="F20" s="379"/>
      <c r="G20" s="379"/>
      <c r="H20" s="379"/>
      <c r="I20" s="379"/>
    </row>
    <row r="21" spans="1:9" ht="15">
      <c r="A21" s="378">
        <v>13</v>
      </c>
      <c r="B21" s="378"/>
      <c r="C21" s="379"/>
      <c r="D21" s="379"/>
      <c r="E21" s="379"/>
      <c r="F21" s="379"/>
      <c r="G21" s="379"/>
      <c r="H21" s="379"/>
      <c r="I21" s="379"/>
    </row>
    <row r="22" spans="1:9" ht="15">
      <c r="A22" s="378">
        <v>14</v>
      </c>
      <c r="B22" s="378"/>
      <c r="C22" s="379"/>
      <c r="D22" s="379"/>
      <c r="E22" s="379"/>
      <c r="F22" s="379"/>
      <c r="G22" s="379"/>
      <c r="H22" s="379"/>
      <c r="I22" s="379"/>
    </row>
    <row r="23" spans="1:9" ht="15">
      <c r="A23" s="378">
        <v>15</v>
      </c>
      <c r="B23" s="378"/>
      <c r="C23" s="379"/>
      <c r="D23" s="379"/>
      <c r="E23" s="379"/>
      <c r="F23" s="379"/>
      <c r="G23" s="379"/>
      <c r="H23" s="379"/>
      <c r="I23" s="379"/>
    </row>
    <row r="24" spans="1:9" ht="15">
      <c r="A24" s="378">
        <v>16</v>
      </c>
      <c r="B24" s="378"/>
      <c r="C24" s="379"/>
      <c r="D24" s="379"/>
      <c r="E24" s="379"/>
      <c r="F24" s="379"/>
      <c r="G24" s="379"/>
      <c r="H24" s="379"/>
      <c r="I24" s="379"/>
    </row>
    <row r="25" spans="1:9" ht="15">
      <c r="A25" s="378">
        <v>17</v>
      </c>
      <c r="B25" s="378"/>
      <c r="C25" s="379"/>
      <c r="D25" s="379"/>
      <c r="E25" s="379"/>
      <c r="F25" s="379"/>
      <c r="G25" s="379"/>
      <c r="H25" s="379"/>
      <c r="I25" s="379"/>
    </row>
    <row r="26" spans="1:9" ht="15">
      <c r="A26" s="378">
        <v>18</v>
      </c>
      <c r="B26" s="378"/>
      <c r="C26" s="379"/>
      <c r="D26" s="379"/>
      <c r="E26" s="379"/>
      <c r="F26" s="379"/>
      <c r="G26" s="379"/>
      <c r="H26" s="379"/>
      <c r="I26" s="379"/>
    </row>
    <row r="27" spans="1:9" ht="15">
      <c r="A27" s="378" t="s">
        <v>261</v>
      </c>
      <c r="B27" s="378"/>
      <c r="C27" s="379"/>
      <c r="D27" s="379"/>
      <c r="E27" s="379"/>
      <c r="F27" s="379"/>
      <c r="G27" s="379"/>
      <c r="H27" s="379"/>
      <c r="I27" s="379"/>
    </row>
    <row r="28" spans="1:9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>
      <c r="A30" s="380"/>
      <c r="B30" s="380"/>
      <c r="C30" s="193"/>
      <c r="D30" s="193"/>
      <c r="E30" s="193"/>
      <c r="F30" s="193"/>
      <c r="G30" s="193"/>
      <c r="H30" s="193"/>
      <c r="I30" s="193"/>
    </row>
    <row r="31" spans="1:9" ht="15">
      <c r="A31" s="21"/>
      <c r="B31" s="21"/>
      <c r="C31" s="381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47"/>
      <c r="E32" s="447"/>
      <c r="G32" s="196"/>
      <c r="H32" s="382"/>
    </row>
    <row r="33" spans="3:8" ht="15">
      <c r="C33" s="21"/>
      <c r="D33" s="448" t="s">
        <v>251</v>
      </c>
      <c r="E33" s="448"/>
      <c r="G33" s="449" t="s">
        <v>457</v>
      </c>
      <c r="H33" s="449"/>
    </row>
    <row r="34" spans="3:8" ht="15">
      <c r="C34" s="21"/>
      <c r="D34" s="21"/>
      <c r="E34" s="21"/>
      <c r="G34" s="450"/>
      <c r="H34" s="450"/>
    </row>
    <row r="35" spans="3:8" ht="15">
      <c r="C35" s="21"/>
      <c r="D35" s="451" t="s">
        <v>127</v>
      </c>
      <c r="E35" s="451"/>
      <c r="G35" s="450"/>
      <c r="H35" s="450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C10" sqref="C10"/>
    </sheetView>
  </sheetViews>
  <sheetFormatPr defaultRowHeight="12.75"/>
  <cols>
    <col min="1" max="1" width="6.85546875" style="374" customWidth="1"/>
    <col min="2" max="2" width="14.85546875" style="374" customWidth="1"/>
    <col min="3" max="3" width="21.140625" style="374" customWidth="1"/>
    <col min="4" max="5" width="12.7109375" style="374" customWidth="1"/>
    <col min="6" max="6" width="13.42578125" style="374" bestFit="1" customWidth="1"/>
    <col min="7" max="7" width="15.28515625" style="374" customWidth="1"/>
    <col min="8" max="8" width="23.85546875" style="374" customWidth="1"/>
    <col min="9" max="9" width="12.140625" style="374" bestFit="1" customWidth="1"/>
    <col min="10" max="10" width="19" style="374" customWidth="1"/>
    <col min="11" max="11" width="17.7109375" style="374" customWidth="1"/>
    <col min="12" max="16384" width="9.140625" style="374"/>
  </cols>
  <sheetData>
    <row r="1" spans="1:12" s="197" customFormat="1" ht="15">
      <c r="A1" s="190" t="s">
        <v>288</v>
      </c>
      <c r="B1" s="190"/>
      <c r="C1" s="190"/>
      <c r="D1" s="191"/>
      <c r="E1" s="191"/>
      <c r="F1" s="191"/>
      <c r="G1" s="191"/>
      <c r="H1" s="191"/>
      <c r="I1" s="191"/>
      <c r="J1" s="191"/>
      <c r="K1" s="361" t="s">
        <v>97</v>
      </c>
    </row>
    <row r="2" spans="1:12" s="197" customFormat="1" ht="15">
      <c r="A2" s="147" t="s">
        <v>128</v>
      </c>
      <c r="B2" s="147"/>
      <c r="C2" s="147"/>
      <c r="D2" s="191"/>
      <c r="E2" s="191"/>
      <c r="F2" s="191"/>
      <c r="G2" s="191"/>
      <c r="H2" s="191"/>
      <c r="I2" s="191"/>
      <c r="J2" s="191"/>
      <c r="K2" s="358" t="str">
        <f>'ფორმა N1'!L2</f>
        <v>01.09.20-03.12.20</v>
      </c>
    </row>
    <row r="3" spans="1:12" s="197" customFormat="1" ht="1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40"/>
      <c r="L3" s="374"/>
    </row>
    <row r="4" spans="1:12" s="197" customFormat="1" ht="15">
      <c r="A4" s="113" t="s">
        <v>257</v>
      </c>
      <c r="B4" s="113"/>
      <c r="C4" s="113"/>
      <c r="D4" s="113"/>
      <c r="E4" s="113"/>
      <c r="F4" s="369"/>
      <c r="G4" s="192"/>
      <c r="H4" s="191"/>
      <c r="I4" s="191"/>
      <c r="J4" s="191"/>
      <c r="K4" s="191"/>
    </row>
    <row r="5" spans="1:12" ht="15">
      <c r="A5" s="370" t="str">
        <f>'ფორმა N1'!A5</f>
        <v>მოქალაქეთა პოლიტიკური გაერთიანება ალეკო ელისაშვილი - მოქალაქეები</v>
      </c>
      <c r="B5" s="370"/>
      <c r="C5" s="370"/>
      <c r="D5" s="371"/>
      <c r="E5" s="371"/>
      <c r="F5" s="371"/>
      <c r="G5" s="372"/>
      <c r="H5" s="373"/>
      <c r="I5" s="373"/>
      <c r="J5" s="373"/>
      <c r="K5" s="372"/>
    </row>
    <row r="6" spans="1:12" s="197" customFormat="1">
      <c r="A6" s="141"/>
      <c r="B6" s="141"/>
      <c r="C6" s="141"/>
      <c r="D6" s="375"/>
      <c r="E6" s="375"/>
      <c r="F6" s="375"/>
      <c r="G6" s="191"/>
      <c r="H6" s="191"/>
      <c r="I6" s="191"/>
      <c r="J6" s="191"/>
      <c r="K6" s="191"/>
    </row>
    <row r="7" spans="1:12" s="197" customFormat="1" ht="60">
      <c r="A7" s="376" t="s">
        <v>64</v>
      </c>
      <c r="B7" s="376" t="s">
        <v>450</v>
      </c>
      <c r="C7" s="376" t="s">
        <v>231</v>
      </c>
      <c r="D7" s="377" t="s">
        <v>228</v>
      </c>
      <c r="E7" s="377" t="s">
        <v>229</v>
      </c>
      <c r="F7" s="377" t="s">
        <v>322</v>
      </c>
      <c r="G7" s="377" t="s">
        <v>230</v>
      </c>
      <c r="H7" s="377" t="s">
        <v>458</v>
      </c>
      <c r="I7" s="377" t="s">
        <v>227</v>
      </c>
      <c r="J7" s="377" t="s">
        <v>455</v>
      </c>
      <c r="K7" s="377" t="s">
        <v>456</v>
      </c>
    </row>
    <row r="8" spans="1:12" s="197" customFormat="1" ht="15">
      <c r="A8" s="376">
        <v>1</v>
      </c>
      <c r="B8" s="376">
        <v>2</v>
      </c>
      <c r="C8" s="376">
        <v>3</v>
      </c>
      <c r="D8" s="377">
        <v>4</v>
      </c>
      <c r="E8" s="376">
        <v>5</v>
      </c>
      <c r="F8" s="377">
        <v>6</v>
      </c>
      <c r="G8" s="376">
        <v>7</v>
      </c>
      <c r="H8" s="377">
        <v>8</v>
      </c>
      <c r="I8" s="376">
        <v>9</v>
      </c>
      <c r="J8" s="376">
        <v>10</v>
      </c>
      <c r="K8" s="377">
        <v>11</v>
      </c>
    </row>
    <row r="9" spans="1:12" s="197" customFormat="1" ht="15">
      <c r="A9" s="378">
        <v>1</v>
      </c>
      <c r="B9" s="378"/>
      <c r="C9" s="378"/>
      <c r="D9" s="379"/>
      <c r="E9" s="379"/>
      <c r="F9" s="379"/>
      <c r="G9" s="379"/>
      <c r="H9" s="379"/>
      <c r="I9" s="379"/>
      <c r="J9" s="379"/>
      <c r="K9" s="379"/>
    </row>
    <row r="10" spans="1:12" s="197" customFormat="1" ht="15">
      <c r="A10" s="378">
        <v>2</v>
      </c>
      <c r="B10" s="378"/>
      <c r="C10" s="378"/>
      <c r="D10" s="379"/>
      <c r="E10" s="379"/>
      <c r="F10" s="379"/>
      <c r="G10" s="379"/>
      <c r="H10" s="379"/>
      <c r="I10" s="379"/>
      <c r="J10" s="379"/>
      <c r="K10" s="379"/>
    </row>
    <row r="11" spans="1:12" s="197" customFormat="1" ht="15">
      <c r="A11" s="378">
        <v>3</v>
      </c>
      <c r="B11" s="378"/>
      <c r="C11" s="378"/>
      <c r="D11" s="379"/>
      <c r="E11" s="379"/>
      <c r="F11" s="379"/>
      <c r="G11" s="379"/>
      <c r="H11" s="379"/>
      <c r="I11" s="379"/>
      <c r="J11" s="379"/>
      <c r="K11" s="379"/>
    </row>
    <row r="12" spans="1:12" s="197" customFormat="1" ht="15">
      <c r="A12" s="378">
        <v>4</v>
      </c>
      <c r="B12" s="378"/>
      <c r="C12" s="378"/>
      <c r="D12" s="379"/>
      <c r="E12" s="379"/>
      <c r="F12" s="379"/>
      <c r="G12" s="379"/>
      <c r="H12" s="379"/>
      <c r="I12" s="379"/>
      <c r="J12" s="379"/>
      <c r="K12" s="379"/>
    </row>
    <row r="13" spans="1:12" s="197" customFormat="1" ht="15">
      <c r="A13" s="378">
        <v>5</v>
      </c>
      <c r="B13" s="378"/>
      <c r="C13" s="378"/>
      <c r="D13" s="379"/>
      <c r="E13" s="379"/>
      <c r="F13" s="379"/>
      <c r="G13" s="379"/>
      <c r="H13" s="379"/>
      <c r="I13" s="379"/>
      <c r="J13" s="379"/>
      <c r="K13" s="379"/>
    </row>
    <row r="14" spans="1:12" s="197" customFormat="1" ht="15">
      <c r="A14" s="378">
        <v>6</v>
      </c>
      <c r="B14" s="378"/>
      <c r="C14" s="378"/>
      <c r="D14" s="379"/>
      <c r="E14" s="379"/>
      <c r="F14" s="379"/>
      <c r="G14" s="379"/>
      <c r="H14" s="379"/>
      <c r="I14" s="379"/>
      <c r="J14" s="379"/>
      <c r="K14" s="379"/>
    </row>
    <row r="15" spans="1:12" s="197" customFormat="1" ht="15">
      <c r="A15" s="378">
        <v>7</v>
      </c>
      <c r="B15" s="378"/>
      <c r="C15" s="378"/>
      <c r="D15" s="379"/>
      <c r="E15" s="379"/>
      <c r="F15" s="379"/>
      <c r="G15" s="379"/>
      <c r="H15" s="379"/>
      <c r="I15" s="379"/>
      <c r="J15" s="379"/>
      <c r="K15" s="379"/>
    </row>
    <row r="16" spans="1:12" s="197" customFormat="1" ht="15">
      <c r="A16" s="378">
        <v>8</v>
      </c>
      <c r="B16" s="378"/>
      <c r="C16" s="378"/>
      <c r="D16" s="379"/>
      <c r="E16" s="379"/>
      <c r="F16" s="379"/>
      <c r="G16" s="379"/>
      <c r="H16" s="379"/>
      <c r="I16" s="379"/>
      <c r="J16" s="379"/>
      <c r="K16" s="379"/>
    </row>
    <row r="17" spans="1:11" s="197" customFormat="1" ht="15">
      <c r="A17" s="378">
        <v>9</v>
      </c>
      <c r="B17" s="378"/>
      <c r="C17" s="378"/>
      <c r="D17" s="379"/>
      <c r="E17" s="379"/>
      <c r="F17" s="379"/>
      <c r="G17" s="379"/>
      <c r="H17" s="379"/>
      <c r="I17" s="379"/>
      <c r="J17" s="379"/>
      <c r="K17" s="379"/>
    </row>
    <row r="18" spans="1:11" s="197" customFormat="1" ht="15">
      <c r="A18" s="378">
        <v>10</v>
      </c>
      <c r="B18" s="378"/>
      <c r="C18" s="378"/>
      <c r="D18" s="379"/>
      <c r="E18" s="379"/>
      <c r="F18" s="379"/>
      <c r="G18" s="379"/>
      <c r="H18" s="379"/>
      <c r="I18" s="379"/>
      <c r="J18" s="379"/>
      <c r="K18" s="379"/>
    </row>
    <row r="19" spans="1:11" s="197" customFormat="1" ht="15">
      <c r="A19" s="378">
        <v>11</v>
      </c>
      <c r="B19" s="378"/>
      <c r="C19" s="378"/>
      <c r="D19" s="379"/>
      <c r="E19" s="379"/>
      <c r="F19" s="379"/>
      <c r="G19" s="379"/>
      <c r="H19" s="379"/>
      <c r="I19" s="379"/>
      <c r="J19" s="379"/>
      <c r="K19" s="379"/>
    </row>
    <row r="20" spans="1:11" s="197" customFormat="1" ht="15">
      <c r="A20" s="378">
        <v>12</v>
      </c>
      <c r="B20" s="378"/>
      <c r="C20" s="378"/>
      <c r="D20" s="379"/>
      <c r="E20" s="379"/>
      <c r="F20" s="379"/>
      <c r="G20" s="379"/>
      <c r="H20" s="379"/>
      <c r="I20" s="379"/>
      <c r="J20" s="379"/>
      <c r="K20" s="379"/>
    </row>
    <row r="21" spans="1:11" s="197" customFormat="1" ht="15">
      <c r="A21" s="378">
        <v>13</v>
      </c>
      <c r="B21" s="378"/>
      <c r="C21" s="378"/>
      <c r="D21" s="379"/>
      <c r="E21" s="379"/>
      <c r="F21" s="379"/>
      <c r="G21" s="379"/>
      <c r="H21" s="379"/>
      <c r="I21" s="379"/>
      <c r="J21" s="379"/>
      <c r="K21" s="379"/>
    </row>
    <row r="22" spans="1:11" s="197" customFormat="1" ht="15">
      <c r="A22" s="378">
        <v>14</v>
      </c>
      <c r="B22" s="378"/>
      <c r="C22" s="378"/>
      <c r="D22" s="379"/>
      <c r="E22" s="379"/>
      <c r="F22" s="379"/>
      <c r="G22" s="379"/>
      <c r="H22" s="379"/>
      <c r="I22" s="379"/>
      <c r="J22" s="379"/>
      <c r="K22" s="379"/>
    </row>
    <row r="23" spans="1:11" s="197" customFormat="1" ht="15">
      <c r="A23" s="378">
        <v>15</v>
      </c>
      <c r="B23" s="378"/>
      <c r="C23" s="378"/>
      <c r="D23" s="379"/>
      <c r="E23" s="379"/>
      <c r="F23" s="379"/>
      <c r="G23" s="379"/>
      <c r="H23" s="379"/>
      <c r="I23" s="379"/>
      <c r="J23" s="379"/>
      <c r="K23" s="379"/>
    </row>
    <row r="24" spans="1:11" s="197" customFormat="1" ht="15">
      <c r="A24" s="378">
        <v>16</v>
      </c>
      <c r="B24" s="378"/>
      <c r="C24" s="378"/>
      <c r="D24" s="379"/>
      <c r="E24" s="379"/>
      <c r="F24" s="379"/>
      <c r="G24" s="379"/>
      <c r="H24" s="379"/>
      <c r="I24" s="379"/>
      <c r="J24" s="379"/>
      <c r="K24" s="379"/>
    </row>
    <row r="25" spans="1:11" s="197" customFormat="1" ht="15">
      <c r="A25" s="378">
        <v>17</v>
      </c>
      <c r="B25" s="378"/>
      <c r="C25" s="378"/>
      <c r="D25" s="379"/>
      <c r="E25" s="379"/>
      <c r="F25" s="379"/>
      <c r="G25" s="379"/>
      <c r="H25" s="379"/>
      <c r="I25" s="379"/>
      <c r="J25" s="379"/>
      <c r="K25" s="379"/>
    </row>
    <row r="26" spans="1:11" s="197" customFormat="1" ht="15">
      <c r="A26" s="378">
        <v>18</v>
      </c>
      <c r="B26" s="378"/>
      <c r="C26" s="378"/>
      <c r="D26" s="379"/>
      <c r="E26" s="379"/>
      <c r="F26" s="379"/>
      <c r="G26" s="379"/>
      <c r="H26" s="379"/>
      <c r="I26" s="379"/>
      <c r="J26" s="379"/>
      <c r="K26" s="379"/>
    </row>
    <row r="27" spans="1:11" s="197" customFormat="1" ht="15">
      <c r="A27" s="378" t="s">
        <v>261</v>
      </c>
      <c r="B27" s="378"/>
      <c r="C27" s="378"/>
      <c r="D27" s="379"/>
      <c r="E27" s="379"/>
      <c r="F27" s="379"/>
      <c r="G27" s="379"/>
      <c r="H27" s="379"/>
      <c r="I27" s="379"/>
      <c r="J27" s="379"/>
      <c r="K27" s="379"/>
    </row>
    <row r="28" spans="1:11">
      <c r="A28" s="383"/>
      <c r="B28" s="383"/>
      <c r="C28" s="383"/>
      <c r="D28" s="383"/>
      <c r="E28" s="383"/>
      <c r="F28" s="383"/>
      <c r="G28" s="383"/>
      <c r="H28" s="383"/>
      <c r="I28" s="383"/>
      <c r="J28" s="383"/>
      <c r="K28" s="383"/>
    </row>
    <row r="29" spans="1:11">
      <c r="A29" s="383"/>
      <c r="B29" s="383"/>
      <c r="C29" s="383"/>
      <c r="D29" s="383"/>
      <c r="E29" s="383"/>
      <c r="F29" s="383"/>
      <c r="G29" s="383"/>
      <c r="H29" s="383"/>
      <c r="I29" s="383"/>
      <c r="J29" s="383"/>
      <c r="K29" s="383"/>
    </row>
    <row r="30" spans="1:11">
      <c r="A30" s="384"/>
      <c r="B30" s="384"/>
      <c r="C30" s="384"/>
      <c r="D30" s="383"/>
      <c r="E30" s="383"/>
      <c r="F30" s="383"/>
      <c r="G30" s="383"/>
      <c r="H30" s="383"/>
      <c r="I30" s="383"/>
      <c r="J30" s="383"/>
      <c r="K30" s="383"/>
    </row>
    <row r="31" spans="1:11" ht="15">
      <c r="A31" s="385"/>
      <c r="B31" s="385"/>
      <c r="C31" s="385"/>
      <c r="D31" s="386" t="s">
        <v>96</v>
      </c>
      <c r="E31" s="385"/>
      <c r="F31" s="385"/>
      <c r="G31" s="387"/>
      <c r="H31" s="385"/>
      <c r="I31" s="385"/>
      <c r="J31" s="385"/>
      <c r="K31" s="385"/>
    </row>
    <row r="32" spans="1:11" ht="15">
      <c r="A32" s="385"/>
      <c r="B32" s="385"/>
      <c r="C32" s="385"/>
      <c r="D32" s="385"/>
      <c r="E32" s="388"/>
      <c r="F32" s="385"/>
      <c r="H32" s="388"/>
      <c r="I32" s="388"/>
      <c r="J32" s="389"/>
    </row>
    <row r="33" spans="4:9" ht="15">
      <c r="D33" s="385"/>
      <c r="E33" s="390" t="s">
        <v>251</v>
      </c>
      <c r="F33" s="385"/>
      <c r="H33" s="391" t="s">
        <v>256</v>
      </c>
      <c r="I33" s="391"/>
    </row>
    <row r="34" spans="4:9" ht="15">
      <c r="D34" s="385"/>
      <c r="E34" s="392" t="s">
        <v>127</v>
      </c>
      <c r="F34" s="385"/>
      <c r="H34" s="385" t="s">
        <v>252</v>
      </c>
      <c r="I34" s="385"/>
    </row>
    <row r="35" spans="4:9" ht="15">
      <c r="D35" s="385"/>
      <c r="E35" s="39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>
      <c r="A1" s="136" t="s">
        <v>395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5">
      <c r="A2" s="104" t="s">
        <v>128</v>
      </c>
      <c r="B2" s="137"/>
      <c r="C2" s="137"/>
      <c r="D2" s="137"/>
      <c r="E2" s="137"/>
      <c r="F2" s="137"/>
      <c r="G2" s="137"/>
      <c r="H2" s="143"/>
      <c r="I2" s="202" t="str">
        <f>'ფორმა N1'!L2</f>
        <v>01.09.20-03.12.20</v>
      </c>
    </row>
    <row r="3" spans="1:13" customFormat="1" ht="15">
      <c r="A3" s="137"/>
      <c r="B3" s="137"/>
      <c r="C3" s="137"/>
      <c r="D3" s="137"/>
      <c r="E3" s="137"/>
      <c r="F3" s="137"/>
      <c r="G3" s="137"/>
      <c r="H3" s="140"/>
      <c r="I3" s="140"/>
      <c r="M3" s="182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>
      <c r="A5" s="203" t="str">
        <f>'ფორმა N1'!A5</f>
        <v>მოქალაქეთა პოლიტიკური გაერთიანება ალეკო ელისაშვილი - მოქალაქეები</v>
      </c>
      <c r="B5" s="79"/>
      <c r="C5" s="79"/>
      <c r="D5" s="205"/>
      <c r="E5" s="205"/>
      <c r="F5" s="205"/>
      <c r="G5" s="205"/>
      <c r="H5" s="205"/>
      <c r="I5" s="204"/>
    </row>
    <row r="6" spans="1:13" customFormat="1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75">
      <c r="A7" s="146" t="s">
        <v>64</v>
      </c>
      <c r="B7" s="135" t="s">
        <v>347</v>
      </c>
      <c r="C7" s="135" t="s">
        <v>348</v>
      </c>
      <c r="D7" s="135" t="s">
        <v>353</v>
      </c>
      <c r="E7" s="135" t="s">
        <v>354</v>
      </c>
      <c r="F7" s="135" t="s">
        <v>349</v>
      </c>
      <c r="G7" s="135" t="s">
        <v>350</v>
      </c>
      <c r="H7" s="135" t="s">
        <v>361</v>
      </c>
      <c r="I7" s="135" t="s">
        <v>351</v>
      </c>
    </row>
    <row r="8" spans="1:13" customFormat="1" ht="15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>
      <c r="A9" s="66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>
      <c r="A10" s="66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>
      <c r="A11" s="66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>
      <c r="A12" s="66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>
      <c r="A13" s="66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>
      <c r="A14" s="66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>
      <c r="A15" s="66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>
      <c r="A16" s="66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>
      <c r="A17" s="66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>
      <c r="A18" s="66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>
      <c r="A19" s="66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>
      <c r="A20" s="66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>
      <c r="A21" s="66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>
      <c r="A22" s="66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>
      <c r="A23" s="66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>
      <c r="A24" s="66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>
      <c r="A25" s="66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>
      <c r="A26" s="66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>
      <c r="A27" s="66" t="s">
        <v>261</v>
      </c>
      <c r="B27" s="26"/>
      <c r="C27" s="26"/>
      <c r="D27" s="26"/>
      <c r="E27" s="26"/>
      <c r="F27" s="201"/>
      <c r="G27" s="201"/>
      <c r="H27" s="201"/>
      <c r="I27" s="26"/>
    </row>
    <row r="28" spans="1:9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5">
      <c r="A31" s="181"/>
      <c r="B31" s="183" t="s">
        <v>96</v>
      </c>
      <c r="C31" s="181"/>
      <c r="D31" s="181"/>
      <c r="E31" s="184"/>
      <c r="F31" s="181"/>
      <c r="G31" s="181"/>
      <c r="H31" s="181"/>
      <c r="I31" s="181"/>
    </row>
    <row r="32" spans="1:9" ht="15">
      <c r="A32" s="181"/>
      <c r="B32" s="181"/>
      <c r="C32" s="185"/>
      <c r="D32" s="181"/>
      <c r="F32" s="185"/>
      <c r="G32" s="212"/>
    </row>
    <row r="33" spans="2:6" ht="15">
      <c r="B33" s="181"/>
      <c r="C33" s="187" t="s">
        <v>251</v>
      </c>
      <c r="D33" s="181"/>
      <c r="F33" s="188" t="s">
        <v>256</v>
      </c>
    </row>
    <row r="34" spans="2:6" ht="15">
      <c r="B34" s="181"/>
      <c r="C34" s="189" t="s">
        <v>127</v>
      </c>
      <c r="D34" s="181"/>
      <c r="F34" s="181" t="s">
        <v>252</v>
      </c>
    </row>
    <row r="35" spans="2:6" ht="15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C10" sqref="C10"/>
    </sheetView>
  </sheetViews>
  <sheetFormatPr defaultRowHeight="15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>
      <c r="A1" s="73" t="s">
        <v>362</v>
      </c>
      <c r="B1" s="75"/>
      <c r="C1" s="75"/>
      <c r="D1" s="75"/>
      <c r="E1" s="75"/>
      <c r="F1" s="75"/>
      <c r="G1" s="75"/>
      <c r="H1" s="75"/>
      <c r="I1" s="160" t="s">
        <v>186</v>
      </c>
      <c r="J1" s="161"/>
    </row>
    <row r="2" spans="1:10">
      <c r="A2" s="75" t="s">
        <v>128</v>
      </c>
      <c r="B2" s="75"/>
      <c r="C2" s="75"/>
      <c r="D2" s="75"/>
      <c r="E2" s="75"/>
      <c r="F2" s="75"/>
      <c r="G2" s="75"/>
      <c r="H2" s="75"/>
      <c r="I2" s="162" t="str">
        <f>'ფორმა N1'!L2</f>
        <v>01.09.20-03.12.20</v>
      </c>
      <c r="J2" s="161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61"/>
    </row>
    <row r="4" spans="1:10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>
      <c r="A5" s="203" t="str">
        <f>'ფორმა N1'!A5</f>
        <v>მოქალაქეთა პოლიტიკური გაერთიანება ალეკო ელისაშვილი - მოქალაქეები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3" t="s">
        <v>64</v>
      </c>
      <c r="B8" s="351" t="s">
        <v>344</v>
      </c>
      <c r="C8" s="352" t="s">
        <v>381</v>
      </c>
      <c r="D8" s="352" t="s">
        <v>382</v>
      </c>
      <c r="E8" s="352" t="s">
        <v>345</v>
      </c>
      <c r="F8" s="352" t="s">
        <v>358</v>
      </c>
      <c r="G8" s="352" t="s">
        <v>359</v>
      </c>
      <c r="H8" s="352" t="s">
        <v>383</v>
      </c>
      <c r="I8" s="164" t="s">
        <v>360</v>
      </c>
      <c r="J8" s="104"/>
    </row>
    <row r="9" spans="1:10">
      <c r="A9" s="166">
        <v>1</v>
      </c>
      <c r="B9" s="194"/>
      <c r="C9" s="171"/>
      <c r="D9" s="171"/>
      <c r="E9" s="170"/>
      <c r="F9" s="170"/>
      <c r="G9" s="170"/>
      <c r="H9" s="170"/>
      <c r="I9" s="170"/>
      <c r="J9" s="104"/>
    </row>
    <row r="10" spans="1:10">
      <c r="A10" s="166">
        <v>2</v>
      </c>
      <c r="B10" s="194"/>
      <c r="C10" s="171"/>
      <c r="D10" s="171"/>
      <c r="E10" s="170"/>
      <c r="F10" s="170"/>
      <c r="G10" s="170"/>
      <c r="H10" s="170"/>
      <c r="I10" s="170"/>
      <c r="J10" s="104"/>
    </row>
    <row r="11" spans="1:10">
      <c r="A11" s="166">
        <v>3</v>
      </c>
      <c r="B11" s="194"/>
      <c r="C11" s="171"/>
      <c r="D11" s="171"/>
      <c r="E11" s="170"/>
      <c r="F11" s="170"/>
      <c r="G11" s="170"/>
      <c r="H11" s="170"/>
      <c r="I11" s="170"/>
      <c r="J11" s="104"/>
    </row>
    <row r="12" spans="1:10">
      <c r="A12" s="166">
        <v>4</v>
      </c>
      <c r="B12" s="194"/>
      <c r="C12" s="171"/>
      <c r="D12" s="171"/>
      <c r="E12" s="170"/>
      <c r="F12" s="170"/>
      <c r="G12" s="170"/>
      <c r="H12" s="170"/>
      <c r="I12" s="170"/>
      <c r="J12" s="104"/>
    </row>
    <row r="13" spans="1:10">
      <c r="A13" s="166">
        <v>5</v>
      </c>
      <c r="B13" s="194"/>
      <c r="C13" s="171"/>
      <c r="D13" s="171"/>
      <c r="E13" s="170"/>
      <c r="F13" s="170"/>
      <c r="G13" s="170"/>
      <c r="H13" s="170"/>
      <c r="I13" s="170"/>
      <c r="J13" s="104"/>
    </row>
    <row r="14" spans="1:10">
      <c r="A14" s="166">
        <v>6</v>
      </c>
      <c r="B14" s="194"/>
      <c r="C14" s="171"/>
      <c r="D14" s="171"/>
      <c r="E14" s="170"/>
      <c r="F14" s="170"/>
      <c r="G14" s="170"/>
      <c r="H14" s="170"/>
      <c r="I14" s="170"/>
      <c r="J14" s="104"/>
    </row>
    <row r="15" spans="1:10">
      <c r="A15" s="166">
        <v>7</v>
      </c>
      <c r="B15" s="194"/>
      <c r="C15" s="171"/>
      <c r="D15" s="171"/>
      <c r="E15" s="170"/>
      <c r="F15" s="170"/>
      <c r="G15" s="170"/>
      <c r="H15" s="170"/>
      <c r="I15" s="170"/>
      <c r="J15" s="104"/>
    </row>
    <row r="16" spans="1:10">
      <c r="A16" s="166">
        <v>8</v>
      </c>
      <c r="B16" s="194"/>
      <c r="C16" s="171"/>
      <c r="D16" s="171"/>
      <c r="E16" s="170"/>
      <c r="F16" s="170"/>
      <c r="G16" s="170"/>
      <c r="H16" s="170"/>
      <c r="I16" s="170"/>
      <c r="J16" s="104"/>
    </row>
    <row r="17" spans="1:10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4"/>
    </row>
    <row r="18" spans="1:10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4"/>
    </row>
    <row r="19" spans="1:10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4"/>
    </row>
    <row r="20" spans="1:10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4"/>
    </row>
    <row r="21" spans="1:10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4"/>
    </row>
    <row r="22" spans="1:10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4"/>
    </row>
    <row r="23" spans="1:10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4"/>
    </row>
    <row r="24" spans="1:10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4"/>
    </row>
    <row r="25" spans="1:10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4"/>
    </row>
    <row r="26" spans="1:10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4"/>
    </row>
    <row r="27" spans="1:10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4"/>
    </row>
    <row r="28" spans="1:10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4"/>
    </row>
    <row r="29" spans="1:10">
      <c r="A29" s="166">
        <v>21</v>
      </c>
      <c r="B29" s="194"/>
      <c r="C29" s="174"/>
      <c r="D29" s="174"/>
      <c r="E29" s="173"/>
      <c r="F29" s="173"/>
      <c r="G29" s="173"/>
      <c r="H29" s="242"/>
      <c r="I29" s="170"/>
      <c r="J29" s="104"/>
    </row>
    <row r="30" spans="1:10">
      <c r="A30" s="166">
        <v>22</v>
      </c>
      <c r="B30" s="194"/>
      <c r="C30" s="174"/>
      <c r="D30" s="174"/>
      <c r="E30" s="173"/>
      <c r="F30" s="173"/>
      <c r="G30" s="173"/>
      <c r="H30" s="242"/>
      <c r="I30" s="170"/>
      <c r="J30" s="104"/>
    </row>
    <row r="31" spans="1:10">
      <c r="A31" s="166">
        <v>23</v>
      </c>
      <c r="B31" s="194"/>
      <c r="C31" s="174"/>
      <c r="D31" s="174"/>
      <c r="E31" s="173"/>
      <c r="F31" s="173"/>
      <c r="G31" s="173"/>
      <c r="H31" s="242"/>
      <c r="I31" s="170"/>
      <c r="J31" s="104"/>
    </row>
    <row r="32" spans="1:10">
      <c r="A32" s="166">
        <v>24</v>
      </c>
      <c r="B32" s="194"/>
      <c r="C32" s="174"/>
      <c r="D32" s="174"/>
      <c r="E32" s="173"/>
      <c r="F32" s="173"/>
      <c r="G32" s="173"/>
      <c r="H32" s="242"/>
      <c r="I32" s="170"/>
      <c r="J32" s="104"/>
    </row>
    <row r="33" spans="1:12">
      <c r="A33" s="166">
        <v>25</v>
      </c>
      <c r="B33" s="194"/>
      <c r="C33" s="174"/>
      <c r="D33" s="174"/>
      <c r="E33" s="173"/>
      <c r="F33" s="173"/>
      <c r="G33" s="173"/>
      <c r="H33" s="242"/>
      <c r="I33" s="170"/>
      <c r="J33" s="104"/>
    </row>
    <row r="34" spans="1:12">
      <c r="A34" s="166">
        <v>26</v>
      </c>
      <c r="B34" s="194"/>
      <c r="C34" s="174"/>
      <c r="D34" s="174"/>
      <c r="E34" s="173"/>
      <c r="F34" s="173"/>
      <c r="G34" s="173"/>
      <c r="H34" s="242"/>
      <c r="I34" s="170"/>
      <c r="J34" s="104"/>
    </row>
    <row r="35" spans="1:12">
      <c r="A35" s="166">
        <v>27</v>
      </c>
      <c r="B35" s="194"/>
      <c r="C35" s="174"/>
      <c r="D35" s="174"/>
      <c r="E35" s="173"/>
      <c r="F35" s="173"/>
      <c r="G35" s="173"/>
      <c r="H35" s="242"/>
      <c r="I35" s="170"/>
      <c r="J35" s="104"/>
    </row>
    <row r="36" spans="1:12">
      <c r="A36" s="166">
        <v>28</v>
      </c>
      <c r="B36" s="194"/>
      <c r="C36" s="174"/>
      <c r="D36" s="174"/>
      <c r="E36" s="173"/>
      <c r="F36" s="173"/>
      <c r="G36" s="173"/>
      <c r="H36" s="242"/>
      <c r="I36" s="170"/>
      <c r="J36" s="104"/>
    </row>
    <row r="37" spans="1:12">
      <c r="A37" s="166">
        <v>29</v>
      </c>
      <c r="B37" s="194"/>
      <c r="C37" s="174"/>
      <c r="D37" s="174"/>
      <c r="E37" s="173"/>
      <c r="F37" s="173"/>
      <c r="G37" s="173"/>
      <c r="H37" s="242"/>
      <c r="I37" s="170"/>
      <c r="J37" s="104"/>
    </row>
    <row r="38" spans="1:12">
      <c r="A38" s="166" t="s">
        <v>261</v>
      </c>
      <c r="B38" s="194"/>
      <c r="C38" s="174"/>
      <c r="D38" s="174"/>
      <c r="E38" s="173"/>
      <c r="F38" s="173"/>
      <c r="G38" s="243"/>
      <c r="H38" s="252" t="s">
        <v>374</v>
      </c>
      <c r="I38" s="356">
        <f>SUM(I9:I37)</f>
        <v>0</v>
      </c>
      <c r="J38" s="104"/>
    </row>
    <row r="40" spans="1:12">
      <c r="A40" s="181" t="s">
        <v>396</v>
      </c>
    </row>
    <row r="42" spans="1:12">
      <c r="B42" s="183" t="s">
        <v>96</v>
      </c>
      <c r="F42" s="184"/>
    </row>
    <row r="43" spans="1:12">
      <c r="F43" s="182"/>
      <c r="I43" s="182"/>
      <c r="J43" s="182"/>
      <c r="K43" s="182"/>
      <c r="L43" s="182"/>
    </row>
    <row r="44" spans="1:12">
      <c r="C44" s="185"/>
      <c r="F44" s="185"/>
      <c r="G44" s="185"/>
      <c r="H44" s="188"/>
      <c r="I44" s="186"/>
      <c r="J44" s="182"/>
      <c r="K44" s="182"/>
      <c r="L44" s="182"/>
    </row>
    <row r="45" spans="1:12">
      <c r="A45" s="182"/>
      <c r="C45" s="187" t="s">
        <v>251</v>
      </c>
      <c r="F45" s="188" t="s">
        <v>256</v>
      </c>
      <c r="G45" s="187"/>
      <c r="H45" s="187"/>
      <c r="I45" s="186"/>
      <c r="J45" s="182"/>
      <c r="K45" s="182"/>
      <c r="L45" s="182"/>
    </row>
    <row r="46" spans="1:12">
      <c r="A46" s="182"/>
      <c r="C46" s="189" t="s">
        <v>127</v>
      </c>
      <c r="F46" s="181" t="s">
        <v>252</v>
      </c>
      <c r="I46" s="182"/>
      <c r="J46" s="182"/>
      <c r="K46" s="182"/>
      <c r="L46" s="182"/>
    </row>
    <row r="47" spans="1:12" s="182" customFormat="1">
      <c r="B47" s="181"/>
      <c r="C47" s="189"/>
      <c r="G47" s="189"/>
      <c r="H47" s="189"/>
    </row>
    <row r="48" spans="1:12" s="182" customFormat="1" ht="12.75"/>
    <row r="49" s="182" customFormat="1" ht="12.75"/>
    <row r="50" s="182" customFormat="1" ht="12.75"/>
    <row r="51" s="182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Normal="100" zoomScaleSheetLayoutView="100" workbookViewId="0">
      <selection activeCell="B10" sqref="B10"/>
    </sheetView>
  </sheetViews>
  <sheetFormatPr defaultRowHeight="12.75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>
      <c r="A1" s="453" t="s">
        <v>460</v>
      </c>
      <c r="B1" s="453"/>
      <c r="C1" s="361" t="s">
        <v>97</v>
      </c>
    </row>
    <row r="2" spans="1:3" s="6" customFormat="1" ht="15">
      <c r="A2" s="453"/>
      <c r="B2" s="453"/>
      <c r="C2" s="358" t="str">
        <f>'ფორმა N1'!L2</f>
        <v>01.09.20-03.12.20</v>
      </c>
    </row>
    <row r="3" spans="1:3" s="6" customFormat="1" ht="15">
      <c r="A3" s="393" t="s">
        <v>128</v>
      </c>
      <c r="B3" s="359"/>
      <c r="C3" s="360"/>
    </row>
    <row r="4" spans="1:3" s="6" customFormat="1" ht="15">
      <c r="A4" s="113"/>
      <c r="B4" s="359"/>
      <c r="C4" s="360"/>
    </row>
    <row r="5" spans="1:3" s="21" customFormat="1" ht="15">
      <c r="A5" s="454" t="s">
        <v>257</v>
      </c>
      <c r="B5" s="454"/>
      <c r="C5" s="113"/>
    </row>
    <row r="6" spans="1:3" s="21" customFormat="1" ht="15">
      <c r="A6" s="455" t="str">
        <f>'ფორმა N1'!A5</f>
        <v>მოქალაქეთა პოლიტიკური გაერთიანება ალეკო ელისაშვილი - მოქალაქეები</v>
      </c>
      <c r="B6" s="455"/>
      <c r="C6" s="113"/>
    </row>
    <row r="7" spans="1:3">
      <c r="A7" s="394"/>
      <c r="B7" s="394"/>
      <c r="C7" s="394"/>
    </row>
    <row r="8" spans="1:3">
      <c r="A8" s="394"/>
      <c r="B8" s="394"/>
      <c r="C8" s="394"/>
    </row>
    <row r="9" spans="1:3" ht="30" customHeight="1">
      <c r="A9" s="395" t="s">
        <v>64</v>
      </c>
      <c r="B9" s="395" t="s">
        <v>11</v>
      </c>
      <c r="C9" s="396" t="s">
        <v>9</v>
      </c>
    </row>
    <row r="10" spans="1:3" ht="15">
      <c r="A10" s="397">
        <v>1</v>
      </c>
      <c r="B10" s="398" t="s">
        <v>57</v>
      </c>
      <c r="C10" s="413">
        <f>'ფორმა N4'!D11+'ფორმა N5'!D9</f>
        <v>250842.90999999997</v>
      </c>
    </row>
    <row r="11" spans="1:3" ht="15">
      <c r="A11" s="400">
        <v>1.1000000000000001</v>
      </c>
      <c r="B11" s="398" t="s">
        <v>461</v>
      </c>
      <c r="C11" s="414">
        <f>'ფორმა N4'!D39+'ფორმა N5'!D37</f>
        <v>229772.74</v>
      </c>
    </row>
    <row r="12" spans="1:3" ht="15">
      <c r="A12" s="401" t="s">
        <v>30</v>
      </c>
      <c r="B12" s="398" t="s">
        <v>462</v>
      </c>
      <c r="C12" s="414">
        <f>'ფორმა N4'!D40+'ფორმა N5'!D38</f>
        <v>0</v>
      </c>
    </row>
    <row r="13" spans="1:3" ht="15">
      <c r="A13" s="400">
        <v>1.2</v>
      </c>
      <c r="B13" s="398" t="s">
        <v>58</v>
      </c>
      <c r="C13" s="414">
        <f>'ფორმა N4'!D12+'ფორმა N5'!D10</f>
        <v>1841</v>
      </c>
    </row>
    <row r="14" spans="1:3" ht="15">
      <c r="A14" s="400">
        <v>1.3</v>
      </c>
      <c r="B14" s="398" t="s">
        <v>463</v>
      </c>
      <c r="C14" s="414">
        <f>'ფორმა N4'!D17+'ფორმა N5'!D15</f>
        <v>0</v>
      </c>
    </row>
    <row r="15" spans="1:3" ht="15">
      <c r="A15" s="452"/>
      <c r="B15" s="452"/>
      <c r="C15" s="452"/>
    </row>
    <row r="16" spans="1:3" ht="30" customHeight="1">
      <c r="A16" s="395" t="s">
        <v>64</v>
      </c>
      <c r="B16" s="395" t="s">
        <v>232</v>
      </c>
      <c r="C16" s="396" t="s">
        <v>67</v>
      </c>
    </row>
    <row r="17" spans="1:4" ht="15">
      <c r="A17" s="397">
        <v>2</v>
      </c>
      <c r="B17" s="398" t="s">
        <v>464</v>
      </c>
      <c r="C17" s="399">
        <f>'ფორმა N2'!D9+'ფორმა N2'!C26+'ფორმა N3'!C10+'ფორმა N3'!C26</f>
        <v>262257</v>
      </c>
    </row>
    <row r="18" spans="1:4" ht="15">
      <c r="A18" s="402">
        <v>2.1</v>
      </c>
      <c r="B18" s="398" t="s">
        <v>465</v>
      </c>
      <c r="C18" s="398">
        <f>'ფორმა N2'!D17+'ფორმა N3'!D17</f>
        <v>0</v>
      </c>
    </row>
    <row r="19" spans="1:4" ht="15">
      <c r="A19" s="402">
        <v>2.2000000000000002</v>
      </c>
      <c r="B19" s="398" t="s">
        <v>466</v>
      </c>
      <c r="C19" s="398">
        <f>'ფორმა N2'!D18+'ფორმა N3'!D18</f>
        <v>0</v>
      </c>
    </row>
    <row r="20" spans="1:4" ht="15">
      <c r="A20" s="402">
        <v>2.2999999999999998</v>
      </c>
      <c r="B20" s="398" t="s">
        <v>467</v>
      </c>
      <c r="C20" s="403">
        <f>SUM(C21:C25)</f>
        <v>261985</v>
      </c>
    </row>
    <row r="21" spans="1:4" ht="15">
      <c r="A21" s="401" t="s">
        <v>468</v>
      </c>
      <c r="B21" s="404" t="s">
        <v>469</v>
      </c>
      <c r="C21" s="398">
        <f>'ფორმა N2'!D13+'ფორმა N3'!D13</f>
        <v>247145</v>
      </c>
    </row>
    <row r="22" spans="1:4" ht="15">
      <c r="A22" s="401" t="s">
        <v>470</v>
      </c>
      <c r="B22" s="404" t="s">
        <v>471</v>
      </c>
      <c r="C22" s="398">
        <f>'ფორმა N2'!C27+'ფორმა N3'!C27</f>
        <v>14840</v>
      </c>
    </row>
    <row r="23" spans="1:4" ht="15">
      <c r="A23" s="401" t="s">
        <v>472</v>
      </c>
      <c r="B23" s="404" t="s">
        <v>473</v>
      </c>
      <c r="C23" s="398">
        <f>'ფორმა N2'!D14+'ფორმა N3'!D14</f>
        <v>0</v>
      </c>
    </row>
    <row r="24" spans="1:4" ht="15">
      <c r="A24" s="401" t="s">
        <v>474</v>
      </c>
      <c r="B24" s="404" t="s">
        <v>475</v>
      </c>
      <c r="C24" s="398">
        <f>'ფორმა N2'!C31+'ფორმა N3'!C31</f>
        <v>0</v>
      </c>
    </row>
    <row r="25" spans="1:4" ht="15">
      <c r="A25" s="401" t="s">
        <v>476</v>
      </c>
      <c r="B25" s="404" t="s">
        <v>477</v>
      </c>
      <c r="C25" s="398">
        <f>'ფორმა N2'!D11+'ფორმა N3'!D11</f>
        <v>0</v>
      </c>
    </row>
    <row r="26" spans="1:4" ht="15">
      <c r="A26" s="411"/>
      <c r="B26" s="410"/>
      <c r="C26" s="409"/>
    </row>
    <row r="27" spans="1:4" ht="15">
      <c r="A27" s="411"/>
      <c r="B27" s="410"/>
      <c r="C27" s="409"/>
    </row>
    <row r="28" spans="1:4" ht="15">
      <c r="A28" s="21"/>
      <c r="B28" s="21"/>
      <c r="C28" s="21"/>
      <c r="D28" s="408"/>
    </row>
    <row r="29" spans="1:4" ht="15">
      <c r="A29" s="195" t="s">
        <v>96</v>
      </c>
      <c r="B29" s="21"/>
      <c r="C29" s="21"/>
      <c r="D29" s="408"/>
    </row>
    <row r="30" spans="1:4" ht="15">
      <c r="A30" s="21"/>
      <c r="B30" s="21"/>
      <c r="C30" s="21"/>
      <c r="D30" s="408"/>
    </row>
    <row r="31" spans="1:4" ht="15">
      <c r="A31" s="21"/>
      <c r="B31" s="21"/>
      <c r="C31" s="21"/>
      <c r="D31" s="407"/>
    </row>
    <row r="32" spans="1:4" ht="15">
      <c r="B32" s="195" t="s">
        <v>254</v>
      </c>
      <c r="C32" s="21"/>
      <c r="D32" s="407"/>
    </row>
    <row r="33" spans="2:4" ht="15">
      <c r="B33" s="21" t="s">
        <v>253</v>
      </c>
      <c r="C33" s="21"/>
      <c r="D33" s="407"/>
    </row>
    <row r="34" spans="2:4">
      <c r="B34" s="406" t="s">
        <v>127</v>
      </c>
      <c r="D34" s="40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13" sqref="C13:D13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3" t="s">
        <v>284</v>
      </c>
      <c r="B1" s="75"/>
      <c r="C1" s="432" t="s">
        <v>97</v>
      </c>
      <c r="D1" s="432"/>
      <c r="E1" s="107"/>
    </row>
    <row r="2" spans="1:7">
      <c r="A2" s="75" t="s">
        <v>128</v>
      </c>
      <c r="B2" s="75"/>
      <c r="C2" s="430" t="str">
        <f>'ფორმა N1'!L2</f>
        <v>01.09.20-03.12.20</v>
      </c>
      <c r="D2" s="431"/>
      <c r="E2" s="107"/>
    </row>
    <row r="3" spans="1:7">
      <c r="A3" s="73"/>
      <c r="B3" s="75"/>
      <c r="C3" s="74"/>
      <c r="D3" s="74"/>
      <c r="E3" s="107"/>
    </row>
    <row r="4" spans="1:7">
      <c r="A4" s="76" t="s">
        <v>257</v>
      </c>
      <c r="B4" s="101"/>
      <c r="C4" s="102"/>
      <c r="D4" s="75"/>
      <c r="E4" s="107"/>
    </row>
    <row r="5" spans="1:7">
      <c r="A5" s="219" t="str">
        <f>'ფორმა N1'!A5</f>
        <v>მოქალაქეთა პოლიტიკური გაერთიანება ალეკო ელისაშვილი - მოქალაქეები</v>
      </c>
      <c r="B5" s="12"/>
      <c r="C5" s="12"/>
      <c r="E5" s="107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>
      <c r="A9" s="220">
        <v>1</v>
      </c>
      <c r="B9" s="220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>
      <c r="A17" s="96" t="s">
        <v>73</v>
      </c>
      <c r="B17" s="96" t="s">
        <v>75</v>
      </c>
      <c r="C17" s="8"/>
      <c r="D17" s="8"/>
      <c r="E17" s="107"/>
    </row>
    <row r="18" spans="1:5" s="3" customFormat="1" ht="30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77</v>
      </c>
      <c r="B20" s="96" t="s">
        <v>78</v>
      </c>
      <c r="C20" s="8"/>
      <c r="D20" s="8"/>
      <c r="E20" s="107"/>
    </row>
    <row r="21" spans="1:5" s="3" customFormat="1" ht="30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>
      <c r="A24" s="87" t="s">
        <v>84</v>
      </c>
      <c r="B24" s="87" t="s">
        <v>385</v>
      </c>
      <c r="C24" s="244"/>
      <c r="D24" s="8"/>
      <c r="E24" s="107"/>
    </row>
    <row r="25" spans="1:5" s="3" customFormat="1">
      <c r="A25" s="87" t="s">
        <v>234</v>
      </c>
      <c r="B25" s="87" t="s">
        <v>391</v>
      </c>
      <c r="C25" s="8"/>
      <c r="D25" s="8"/>
      <c r="E25" s="107"/>
    </row>
    <row r="26" spans="1:5" ht="16.5" customHeight="1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>
      <c r="A28" s="228" t="s">
        <v>87</v>
      </c>
      <c r="B28" s="228" t="s">
        <v>291</v>
      </c>
      <c r="C28" s="8"/>
      <c r="D28" s="8"/>
      <c r="E28" s="107"/>
    </row>
    <row r="29" spans="1:5">
      <c r="A29" s="228" t="s">
        <v>88</v>
      </c>
      <c r="B29" s="228" t="s">
        <v>294</v>
      </c>
      <c r="C29" s="8"/>
      <c r="D29" s="8"/>
      <c r="E29" s="107"/>
    </row>
    <row r="30" spans="1:5">
      <c r="A30" s="228" t="s">
        <v>393</v>
      </c>
      <c r="B30" s="228" t="s">
        <v>292</v>
      </c>
      <c r="C30" s="8"/>
      <c r="D30" s="8"/>
      <c r="E30" s="107"/>
    </row>
    <row r="31" spans="1:5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>
      <c r="A32" s="228" t="s">
        <v>12</v>
      </c>
      <c r="B32" s="228" t="s">
        <v>439</v>
      </c>
      <c r="C32" s="8"/>
      <c r="D32" s="8"/>
      <c r="E32" s="107"/>
    </row>
    <row r="33" spans="1:9">
      <c r="A33" s="228" t="s">
        <v>13</v>
      </c>
      <c r="B33" s="228" t="s">
        <v>440</v>
      </c>
      <c r="C33" s="8"/>
      <c r="D33" s="8"/>
      <c r="E33" s="107"/>
    </row>
    <row r="34" spans="1:9">
      <c r="A34" s="228" t="s">
        <v>264</v>
      </c>
      <c r="B34" s="228" t="s">
        <v>441</v>
      </c>
      <c r="C34" s="8"/>
      <c r="D34" s="8"/>
      <c r="E34" s="107"/>
    </row>
    <row r="35" spans="1:9">
      <c r="A35" s="87" t="s">
        <v>34</v>
      </c>
      <c r="B35" s="241" t="s">
        <v>390</v>
      </c>
      <c r="C35" s="8"/>
      <c r="D35" s="8"/>
      <c r="E35" s="107"/>
    </row>
    <row r="36" spans="1:9">
      <c r="D36" s="27"/>
      <c r="E36" s="108"/>
      <c r="F36" s="27"/>
    </row>
    <row r="37" spans="1:9">
      <c r="A37" s="1"/>
      <c r="D37" s="27"/>
      <c r="E37" s="108"/>
      <c r="F37" s="27"/>
    </row>
    <row r="38" spans="1:9">
      <c r="D38" s="27"/>
      <c r="E38" s="108"/>
      <c r="F38" s="27"/>
    </row>
    <row r="39" spans="1:9">
      <c r="D39" s="27"/>
      <c r="E39" s="108"/>
      <c r="F39" s="27"/>
    </row>
    <row r="40" spans="1:9">
      <c r="A40" s="68" t="s">
        <v>96</v>
      </c>
      <c r="D40" s="27"/>
      <c r="E40" s="108"/>
      <c r="F40" s="27"/>
    </row>
    <row r="41" spans="1:9">
      <c r="D41" s="27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254</v>
      </c>
      <c r="D43" s="110"/>
      <c r="E43" s="109"/>
      <c r="F43" s="109"/>
      <c r="G43"/>
      <c r="H43"/>
      <c r="I43"/>
    </row>
    <row r="44" spans="1:9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>
      <c r="B45" s="65" t="s">
        <v>127</v>
      </c>
      <c r="D45" s="109"/>
      <c r="E45" s="109"/>
      <c r="F45" s="109"/>
    </row>
    <row r="46" spans="1:9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2">
        <v>40907</v>
      </c>
      <c r="C2" t="s">
        <v>188</v>
      </c>
      <c r="E2" t="s">
        <v>219</v>
      </c>
      <c r="G2" s="64" t="s">
        <v>224</v>
      </c>
    </row>
    <row r="3" spans="1:7" ht="15">
      <c r="A3" s="62">
        <v>40908</v>
      </c>
      <c r="C3" t="s">
        <v>189</v>
      </c>
      <c r="E3" t="s">
        <v>220</v>
      </c>
      <c r="G3" s="64" t="s">
        <v>225</v>
      </c>
    </row>
    <row r="4" spans="1:7" ht="15">
      <c r="A4" s="62">
        <v>40909</v>
      </c>
      <c r="C4" t="s">
        <v>190</v>
      </c>
      <c r="E4" t="s">
        <v>221</v>
      </c>
      <c r="G4" s="64" t="s">
        <v>226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B15" sqref="B15"/>
    </sheetView>
  </sheetViews>
  <sheetFormatPr defaultRowHeight="15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3" t="s">
        <v>255</v>
      </c>
      <c r="B1" s="233"/>
      <c r="C1" s="432" t="s">
        <v>97</v>
      </c>
      <c r="D1" s="432"/>
      <c r="E1" s="112"/>
    </row>
    <row r="2" spans="1:12" s="6" customFormat="1">
      <c r="A2" s="75" t="s">
        <v>128</v>
      </c>
      <c r="B2" s="233"/>
      <c r="C2" s="433" t="str">
        <f>'ფორმა N1'!L2</f>
        <v>01.09.20-03.12.20</v>
      </c>
      <c r="D2" s="434"/>
      <c r="E2" s="112"/>
    </row>
    <row r="3" spans="1:12" s="6" customFormat="1">
      <c r="A3" s="75"/>
      <c r="B3" s="233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34"/>
      <c r="C4" s="75"/>
      <c r="D4" s="75"/>
      <c r="E4" s="107"/>
      <c r="L4" s="6"/>
    </row>
    <row r="5" spans="1:12" s="2" customFormat="1">
      <c r="A5" s="118" t="str">
        <f>'ფორმა N1'!A5</f>
        <v>მოქალაქეთა პოლიტიკური გაერთიანება ალეკო ელისაშვილი - მოქალაქეები</v>
      </c>
      <c r="B5" s="235"/>
      <c r="C5" s="59"/>
      <c r="D5" s="59"/>
      <c r="E5" s="107"/>
    </row>
    <row r="6" spans="1:12" s="2" customFormat="1">
      <c r="A6" s="76"/>
      <c r="B6" s="234"/>
      <c r="C6" s="75"/>
      <c r="D6" s="75"/>
      <c r="E6" s="107"/>
    </row>
    <row r="7" spans="1:12" s="6" customFormat="1" ht="18">
      <c r="A7" s="99"/>
      <c r="B7" s="111"/>
      <c r="C7" s="77"/>
      <c r="D7" s="77"/>
      <c r="E7" s="112"/>
    </row>
    <row r="8" spans="1:12" s="6" customFormat="1" ht="30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>
      <c r="A9" s="220">
        <v>1</v>
      </c>
      <c r="B9" s="220" t="s">
        <v>65</v>
      </c>
      <c r="C9" s="84">
        <f>SUM(C10,C26)</f>
        <v>262257</v>
      </c>
      <c r="D9" s="84">
        <f>SUM(D10,D26)</f>
        <v>262257</v>
      </c>
      <c r="E9" s="112"/>
    </row>
    <row r="10" spans="1:12" s="7" customFormat="1">
      <c r="A10" s="86">
        <v>1.1000000000000001</v>
      </c>
      <c r="B10" s="86" t="s">
        <v>69</v>
      </c>
      <c r="C10" s="84">
        <f>SUM(C11,C12,C16,C19,C24,C25)</f>
        <v>247417</v>
      </c>
      <c r="D10" s="84">
        <f>SUM(D11,D12,D16,D19,D24,D25)</f>
        <v>247417</v>
      </c>
      <c r="E10" s="112"/>
    </row>
    <row r="11" spans="1:12" s="9" customFormat="1" ht="18">
      <c r="A11" s="87" t="s">
        <v>30</v>
      </c>
      <c r="B11" s="87" t="s">
        <v>68</v>
      </c>
      <c r="C11" s="8"/>
      <c r="D11" s="8"/>
      <c r="E11" s="112"/>
    </row>
    <row r="12" spans="1:12" s="10" customFormat="1">
      <c r="A12" s="87" t="s">
        <v>31</v>
      </c>
      <c r="B12" s="87" t="s">
        <v>290</v>
      </c>
      <c r="C12" s="106">
        <f>SUM(C13:C15)</f>
        <v>247417</v>
      </c>
      <c r="D12" s="106">
        <f>SUM(D13:D15)</f>
        <v>247417</v>
      </c>
      <c r="E12" s="112"/>
    </row>
    <row r="13" spans="1:12" s="3" customFormat="1">
      <c r="A13" s="96" t="s">
        <v>70</v>
      </c>
      <c r="B13" s="96" t="s">
        <v>293</v>
      </c>
      <c r="C13" s="8">
        <v>247145</v>
      </c>
      <c r="D13" s="8">
        <v>247145</v>
      </c>
      <c r="E13" s="112"/>
    </row>
    <row r="14" spans="1:12" s="3" customFormat="1">
      <c r="A14" s="96" t="s">
        <v>437</v>
      </c>
      <c r="B14" s="96" t="s">
        <v>436</v>
      </c>
      <c r="C14" s="8"/>
      <c r="D14" s="8"/>
      <c r="E14" s="112"/>
    </row>
    <row r="15" spans="1:12" s="3" customFormat="1">
      <c r="A15" s="96" t="s">
        <v>438</v>
      </c>
      <c r="B15" s="96" t="s">
        <v>86</v>
      </c>
      <c r="C15" s="8">
        <v>272</v>
      </c>
      <c r="D15" s="8">
        <v>272</v>
      </c>
      <c r="E15" s="112"/>
    </row>
    <row r="16" spans="1:12" s="3" customForma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12"/>
    </row>
    <row r="17" spans="1:5" s="3" customFormat="1">
      <c r="A17" s="96" t="s">
        <v>73</v>
      </c>
      <c r="B17" s="96" t="s">
        <v>75</v>
      </c>
      <c r="C17" s="8"/>
      <c r="D17" s="8"/>
      <c r="E17" s="112"/>
    </row>
    <row r="18" spans="1:5" s="3" customFormat="1" ht="30">
      <c r="A18" s="96" t="s">
        <v>74</v>
      </c>
      <c r="B18" s="96" t="s">
        <v>98</v>
      </c>
      <c r="C18" s="8"/>
      <c r="D18" s="8"/>
      <c r="E18" s="112"/>
    </row>
    <row r="19" spans="1:5" s="3" customFormat="1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77</v>
      </c>
      <c r="B20" s="96" t="s">
        <v>78</v>
      </c>
      <c r="C20" s="8"/>
      <c r="D20" s="8"/>
      <c r="E20" s="112"/>
    </row>
    <row r="21" spans="1:5" s="3" customFormat="1" ht="30">
      <c r="A21" s="96" t="s">
        <v>81</v>
      </c>
      <c r="B21" s="96" t="s">
        <v>79</v>
      </c>
      <c r="C21" s="8"/>
      <c r="D21" s="8"/>
      <c r="E21" s="112"/>
    </row>
    <row r="22" spans="1:5" s="3" customFormat="1">
      <c r="A22" s="96" t="s">
        <v>82</v>
      </c>
      <c r="B22" s="96" t="s">
        <v>80</v>
      </c>
      <c r="C22" s="8"/>
      <c r="D22" s="8"/>
      <c r="E22" s="112"/>
    </row>
    <row r="23" spans="1:5" s="3" customFormat="1">
      <c r="A23" s="96" t="s">
        <v>83</v>
      </c>
      <c r="B23" s="96" t="s">
        <v>384</v>
      </c>
      <c r="C23" s="8"/>
      <c r="D23" s="8"/>
      <c r="E23" s="112"/>
    </row>
    <row r="24" spans="1:5" s="3" customFormat="1">
      <c r="A24" s="87" t="s">
        <v>84</v>
      </c>
      <c r="B24" s="87" t="s">
        <v>385</v>
      </c>
      <c r="C24" s="244"/>
      <c r="D24" s="8"/>
      <c r="E24" s="112"/>
    </row>
    <row r="25" spans="1:5" s="3" customFormat="1">
      <c r="A25" s="87" t="s">
        <v>234</v>
      </c>
      <c r="B25" s="87" t="s">
        <v>391</v>
      </c>
      <c r="C25" s="8"/>
      <c r="D25" s="8"/>
      <c r="E25" s="112"/>
    </row>
    <row r="26" spans="1:5">
      <c r="A26" s="86">
        <v>1.2</v>
      </c>
      <c r="B26" s="86" t="s">
        <v>85</v>
      </c>
      <c r="C26" s="84">
        <f>SUM(C27,C35)</f>
        <v>14840</v>
      </c>
      <c r="D26" s="84">
        <f>SUM(D27,D35)</f>
        <v>14840</v>
      </c>
      <c r="E26" s="112"/>
    </row>
    <row r="27" spans="1:5">
      <c r="A27" s="87" t="s">
        <v>32</v>
      </c>
      <c r="B27" s="87" t="s">
        <v>293</v>
      </c>
      <c r="C27" s="106">
        <f>SUM(C28:C30)</f>
        <v>14840</v>
      </c>
      <c r="D27" s="106">
        <f>SUM(D28:D30)</f>
        <v>14840</v>
      </c>
      <c r="E27" s="112"/>
    </row>
    <row r="28" spans="1:5">
      <c r="A28" s="228" t="s">
        <v>87</v>
      </c>
      <c r="B28" s="228" t="s">
        <v>291</v>
      </c>
      <c r="C28" s="8">
        <v>6440</v>
      </c>
      <c r="D28" s="8">
        <v>6440</v>
      </c>
      <c r="E28" s="112"/>
    </row>
    <row r="29" spans="1:5">
      <c r="A29" s="228" t="s">
        <v>88</v>
      </c>
      <c r="B29" s="228" t="s">
        <v>294</v>
      </c>
      <c r="C29" s="8"/>
      <c r="D29" s="8"/>
      <c r="E29" s="112"/>
    </row>
    <row r="30" spans="1:5">
      <c r="A30" s="228" t="s">
        <v>393</v>
      </c>
      <c r="B30" s="228" t="s">
        <v>292</v>
      </c>
      <c r="C30" s="8">
        <v>8400</v>
      </c>
      <c r="D30" s="8">
        <v>8400</v>
      </c>
      <c r="E30" s="112"/>
    </row>
    <row r="31" spans="1:5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12"/>
    </row>
    <row r="32" spans="1:5">
      <c r="A32" s="228" t="s">
        <v>12</v>
      </c>
      <c r="B32" s="228" t="s">
        <v>439</v>
      </c>
      <c r="C32" s="8"/>
      <c r="D32" s="8"/>
      <c r="E32" s="112"/>
    </row>
    <row r="33" spans="1:9">
      <c r="A33" s="228" t="s">
        <v>13</v>
      </c>
      <c r="B33" s="228" t="s">
        <v>440</v>
      </c>
      <c r="C33" s="8"/>
      <c r="D33" s="8"/>
      <c r="E33" s="112"/>
    </row>
    <row r="34" spans="1:9">
      <c r="A34" s="228" t="s">
        <v>264</v>
      </c>
      <c r="B34" s="228" t="s">
        <v>441</v>
      </c>
      <c r="C34" s="8"/>
      <c r="D34" s="8"/>
      <c r="E34" s="112"/>
    </row>
    <row r="35" spans="1:9" s="23" customFormat="1">
      <c r="A35" s="87" t="s">
        <v>34</v>
      </c>
      <c r="B35" s="241" t="s">
        <v>390</v>
      </c>
      <c r="C35" s="8"/>
      <c r="D35" s="8"/>
    </row>
    <row r="36" spans="1:9" s="2" customFormat="1">
      <c r="A36" s="1"/>
      <c r="B36" s="236"/>
      <c r="E36" s="5"/>
    </row>
    <row r="37" spans="1:9" s="2" customFormat="1">
      <c r="B37" s="236"/>
      <c r="E37" s="5"/>
    </row>
    <row r="38" spans="1:9">
      <c r="A38" s="1"/>
    </row>
    <row r="39" spans="1:9">
      <c r="A39" s="2"/>
    </row>
    <row r="40" spans="1:9" s="2" customFormat="1">
      <c r="A40" s="68" t="s">
        <v>96</v>
      </c>
      <c r="B40" s="236"/>
      <c r="E40" s="5"/>
    </row>
    <row r="41" spans="1:9" s="2" customFormat="1">
      <c r="B41" s="236"/>
      <c r="E41"/>
      <c r="F41"/>
      <c r="G41"/>
      <c r="H41"/>
      <c r="I41"/>
    </row>
    <row r="42" spans="1:9" s="2" customFormat="1">
      <c r="B42" s="236"/>
      <c r="D42" s="12"/>
      <c r="E42"/>
      <c r="F42"/>
      <c r="G42"/>
      <c r="H42"/>
      <c r="I42"/>
    </row>
    <row r="43" spans="1:9" s="2" customFormat="1">
      <c r="A43"/>
      <c r="B43" s="238" t="s">
        <v>388</v>
      </c>
      <c r="D43" s="12"/>
      <c r="E43"/>
      <c r="F43"/>
      <c r="G43"/>
      <c r="H43"/>
      <c r="I43"/>
    </row>
    <row r="44" spans="1:9" s="2" customFormat="1">
      <c r="A44"/>
      <c r="B44" s="236" t="s">
        <v>253</v>
      </c>
      <c r="D44" s="12"/>
      <c r="E44"/>
      <c r="F44"/>
      <c r="G44"/>
      <c r="H44"/>
      <c r="I44"/>
    </row>
    <row r="45" spans="1:9" customFormat="1" ht="12.75">
      <c r="B45" s="239" t="s">
        <v>127</v>
      </c>
    </row>
    <row r="46" spans="1:9" customFormat="1" ht="12.75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60" sqref="C60:D60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443</v>
      </c>
      <c r="B1" s="217"/>
      <c r="C1" s="432" t="s">
        <v>97</v>
      </c>
      <c r="D1" s="432"/>
      <c r="E1" s="90"/>
    </row>
    <row r="2" spans="1:5" s="6" customFormat="1">
      <c r="A2" s="365" t="s">
        <v>445</v>
      </c>
      <c r="B2" s="217"/>
      <c r="C2" s="430" t="str">
        <f>'ფორმა N1'!L2</f>
        <v>01.09.20-03.12.20</v>
      </c>
      <c r="D2" s="431"/>
      <c r="E2" s="90"/>
    </row>
    <row r="3" spans="1:5" s="6" customFormat="1">
      <c r="A3" s="365" t="s">
        <v>444</v>
      </c>
      <c r="B3" s="217"/>
      <c r="C3" s="218"/>
      <c r="D3" s="218"/>
      <c r="E3" s="90"/>
    </row>
    <row r="4" spans="1:5" s="6" customFormat="1">
      <c r="A4" s="75" t="s">
        <v>128</v>
      </c>
      <c r="B4" s="217"/>
      <c r="C4" s="218"/>
      <c r="D4" s="218"/>
      <c r="E4" s="90"/>
    </row>
    <row r="5" spans="1:5" s="6" customFormat="1">
      <c r="A5" s="75"/>
      <c r="B5" s="217"/>
      <c r="C5" s="218"/>
      <c r="D5" s="218"/>
      <c r="E5" s="90"/>
    </row>
    <row r="6" spans="1:5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>
      <c r="A7" s="219" t="str">
        <f>'ფორმა N1'!A5</f>
        <v>მოქალაქეთა პოლიტიკური გაერთიანება ალეკო ელისაშვილი - მოქალაქეები</v>
      </c>
      <c r="B7" s="79"/>
      <c r="C7" s="80"/>
      <c r="D7" s="80"/>
      <c r="E7" s="91"/>
    </row>
    <row r="8" spans="1:5">
      <c r="A8" s="76"/>
      <c r="B8" s="76"/>
      <c r="C8" s="75"/>
      <c r="D8" s="75"/>
      <c r="E8" s="91"/>
    </row>
    <row r="9" spans="1:5" s="6" customFormat="1">
      <c r="A9" s="217"/>
      <c r="B9" s="217"/>
      <c r="C9" s="77"/>
      <c r="D9" s="77"/>
      <c r="E9" s="90"/>
    </row>
    <row r="10" spans="1:5" s="6" customFormat="1" ht="30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>
      <c r="A11" s="220">
        <v>1</v>
      </c>
      <c r="B11" s="220" t="s">
        <v>57</v>
      </c>
      <c r="C11" s="81">
        <f>SUM(C12,C16,C56,C59,C60,C61,C79)</f>
        <v>0</v>
      </c>
      <c r="D11" s="81">
        <f>SUM(D12,D16,D56,D59,D60,D61,D67,D75,D76)</f>
        <v>0</v>
      </c>
      <c r="E11" s="221"/>
    </row>
    <row r="12" spans="1:5" s="9" customFormat="1" ht="18">
      <c r="A12" s="86">
        <v>1.1000000000000001</v>
      </c>
      <c r="B12" s="86" t="s">
        <v>58</v>
      </c>
      <c r="C12" s="82">
        <f>SUM(C13:C15)</f>
        <v>0</v>
      </c>
      <c r="D12" s="82">
        <f>SUM(D13:D15)</f>
        <v>0</v>
      </c>
      <c r="E12" s="92"/>
    </row>
    <row r="13" spans="1:5" s="10" customFormat="1">
      <c r="A13" s="87" t="s">
        <v>30</v>
      </c>
      <c r="B13" s="87" t="s">
        <v>59</v>
      </c>
      <c r="C13" s="4"/>
      <c r="D13" s="4"/>
      <c r="E13" s="93"/>
    </row>
    <row r="14" spans="1:5" s="3" customFormat="1">
      <c r="A14" s="87" t="s">
        <v>31</v>
      </c>
      <c r="B14" s="87" t="s">
        <v>0</v>
      </c>
      <c r="C14" s="4"/>
      <c r="D14" s="4"/>
      <c r="E14" s="94"/>
    </row>
    <row r="15" spans="1:5" s="3" customFormat="1">
      <c r="A15" s="367" t="s">
        <v>447</v>
      </c>
      <c r="B15" s="368" t="s">
        <v>448</v>
      </c>
      <c r="C15" s="368"/>
      <c r="D15" s="368"/>
      <c r="E15" s="94"/>
    </row>
    <row r="16" spans="1:5" s="7" customFormat="1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21"/>
    </row>
    <row r="17" spans="1:6" s="3" customFormat="1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>
      <c r="A18" s="96" t="s">
        <v>87</v>
      </c>
      <c r="B18" s="96" t="s">
        <v>61</v>
      </c>
      <c r="C18" s="4"/>
      <c r="D18" s="222"/>
      <c r="E18" s="94"/>
    </row>
    <row r="19" spans="1:6" s="3" customFormat="1">
      <c r="A19" s="96" t="s">
        <v>88</v>
      </c>
      <c r="B19" s="96" t="s">
        <v>62</v>
      </c>
      <c r="C19" s="4"/>
      <c r="D19" s="222"/>
      <c r="E19" s="94"/>
    </row>
    <row r="20" spans="1:6" s="3" customFormat="1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3"/>
      <c r="F20" s="224"/>
    </row>
    <row r="21" spans="1:6" s="227" customFormat="1" ht="30">
      <c r="A21" s="96" t="s">
        <v>12</v>
      </c>
      <c r="B21" s="96" t="s">
        <v>233</v>
      </c>
      <c r="C21" s="225"/>
      <c r="D21" s="225"/>
      <c r="E21" s="226"/>
    </row>
    <row r="22" spans="1:6" s="227" customFormat="1">
      <c r="A22" s="96" t="s">
        <v>13</v>
      </c>
      <c r="B22" s="96" t="s">
        <v>14</v>
      </c>
      <c r="C22" s="225"/>
      <c r="D22" s="39"/>
      <c r="E22" s="226"/>
    </row>
    <row r="23" spans="1:6" s="227" customFormat="1" ht="30">
      <c r="A23" s="96" t="s">
        <v>264</v>
      </c>
      <c r="B23" s="96" t="s">
        <v>22</v>
      </c>
      <c r="C23" s="225"/>
      <c r="D23" s="40"/>
      <c r="E23" s="226"/>
    </row>
    <row r="24" spans="1:6" s="227" customFormat="1" ht="16.5" customHeight="1">
      <c r="A24" s="96" t="s">
        <v>265</v>
      </c>
      <c r="B24" s="96" t="s">
        <v>15</v>
      </c>
      <c r="C24" s="225"/>
      <c r="D24" s="40"/>
      <c r="E24" s="226"/>
    </row>
    <row r="25" spans="1:6" s="227" customFormat="1" ht="16.5" customHeight="1">
      <c r="A25" s="96" t="s">
        <v>266</v>
      </c>
      <c r="B25" s="96" t="s">
        <v>16</v>
      </c>
      <c r="C25" s="225"/>
      <c r="D25" s="40"/>
      <c r="E25" s="226"/>
    </row>
    <row r="26" spans="1:6" s="227" customFormat="1" ht="16.5" customHeight="1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6"/>
    </row>
    <row r="27" spans="1:6" s="227" customFormat="1" ht="16.5" customHeight="1">
      <c r="A27" s="228" t="s">
        <v>268</v>
      </c>
      <c r="B27" s="228" t="s">
        <v>18</v>
      </c>
      <c r="C27" s="225"/>
      <c r="D27" s="40"/>
      <c r="E27" s="226"/>
    </row>
    <row r="28" spans="1:6" s="227" customFormat="1" ht="16.5" customHeight="1">
      <c r="A28" s="228" t="s">
        <v>269</v>
      </c>
      <c r="B28" s="228" t="s">
        <v>19</v>
      </c>
      <c r="C28" s="225"/>
      <c r="D28" s="40"/>
      <c r="E28" s="226"/>
    </row>
    <row r="29" spans="1:6" s="227" customFormat="1" ht="16.5" customHeight="1">
      <c r="A29" s="228" t="s">
        <v>270</v>
      </c>
      <c r="B29" s="228" t="s">
        <v>20</v>
      </c>
      <c r="C29" s="225"/>
      <c r="D29" s="40"/>
      <c r="E29" s="226"/>
    </row>
    <row r="30" spans="1:6" s="227" customFormat="1" ht="16.5" customHeight="1">
      <c r="A30" s="228" t="s">
        <v>271</v>
      </c>
      <c r="B30" s="228" t="s">
        <v>23</v>
      </c>
      <c r="C30" s="225"/>
      <c r="D30" s="41"/>
      <c r="E30" s="226"/>
    </row>
    <row r="31" spans="1:6" s="227" customFormat="1" ht="16.5" customHeight="1">
      <c r="A31" s="96" t="s">
        <v>272</v>
      </c>
      <c r="B31" s="96" t="s">
        <v>21</v>
      </c>
      <c r="C31" s="225"/>
      <c r="D31" s="41"/>
      <c r="E31" s="226"/>
    </row>
    <row r="32" spans="1:6" s="3" customFormat="1" ht="16.5" customHeight="1">
      <c r="A32" s="87" t="s">
        <v>34</v>
      </c>
      <c r="B32" s="87" t="s">
        <v>3</v>
      </c>
      <c r="C32" s="4"/>
      <c r="D32" s="222"/>
      <c r="E32" s="223"/>
    </row>
    <row r="33" spans="1:5" s="3" customFormat="1" ht="16.5" customHeight="1">
      <c r="A33" s="87" t="s">
        <v>35</v>
      </c>
      <c r="B33" s="87" t="s">
        <v>4</v>
      </c>
      <c r="C33" s="4"/>
      <c r="D33" s="222"/>
      <c r="E33" s="94"/>
    </row>
    <row r="34" spans="1:5" s="3" customFormat="1" ht="16.5" customHeight="1">
      <c r="A34" s="87" t="s">
        <v>36</v>
      </c>
      <c r="B34" s="87" t="s">
        <v>5</v>
      </c>
      <c r="C34" s="4"/>
      <c r="D34" s="222"/>
      <c r="E34" s="94"/>
    </row>
    <row r="35" spans="1:5" s="3" customFormat="1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>
      <c r="A36" s="96" t="s">
        <v>273</v>
      </c>
      <c r="B36" s="96" t="s">
        <v>56</v>
      </c>
      <c r="C36" s="4"/>
      <c r="D36" s="222"/>
      <c r="E36" s="94"/>
    </row>
    <row r="37" spans="1:5" s="3" customFormat="1" ht="16.5" customHeight="1">
      <c r="A37" s="96" t="s">
        <v>274</v>
      </c>
      <c r="B37" s="96" t="s">
        <v>55</v>
      </c>
      <c r="C37" s="4"/>
      <c r="D37" s="222"/>
      <c r="E37" s="94"/>
    </row>
    <row r="38" spans="1:5" s="3" customFormat="1" ht="16.5" customHeight="1">
      <c r="A38" s="87" t="s">
        <v>38</v>
      </c>
      <c r="B38" s="87" t="s">
        <v>49</v>
      </c>
      <c r="C38" s="4"/>
      <c r="D38" s="222"/>
      <c r="E38" s="94"/>
    </row>
    <row r="39" spans="1:5" s="3" customFormat="1" ht="16.5" customHeight="1">
      <c r="A39" s="87" t="s">
        <v>39</v>
      </c>
      <c r="B39" s="87" t="s">
        <v>363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>
      <c r="A40" s="17" t="s">
        <v>323</v>
      </c>
      <c r="B40" s="17" t="s">
        <v>327</v>
      </c>
      <c r="C40" s="4"/>
      <c r="D40" s="222"/>
      <c r="E40" s="94"/>
    </row>
    <row r="41" spans="1:5" s="3" customFormat="1" ht="16.5" customHeight="1">
      <c r="A41" s="17" t="s">
        <v>324</v>
      </c>
      <c r="B41" s="17" t="s">
        <v>328</v>
      </c>
      <c r="C41" s="4"/>
      <c r="D41" s="222"/>
      <c r="E41" s="94"/>
    </row>
    <row r="42" spans="1:5" s="3" customFormat="1" ht="16.5" customHeight="1">
      <c r="A42" s="17" t="s">
        <v>325</v>
      </c>
      <c r="B42" s="17" t="s">
        <v>331</v>
      </c>
      <c r="C42" s="4"/>
      <c r="D42" s="4"/>
      <c r="E42" s="94"/>
    </row>
    <row r="43" spans="1:5" s="3" customFormat="1" ht="16.5" customHeight="1">
      <c r="A43" s="17" t="s">
        <v>330</v>
      </c>
      <c r="B43" s="17" t="s">
        <v>332</v>
      </c>
      <c r="C43" s="4"/>
      <c r="D43" s="222"/>
      <c r="E43" s="94"/>
    </row>
    <row r="44" spans="1:5" s="3" customFormat="1" ht="16.5" customHeight="1">
      <c r="A44" s="17" t="s">
        <v>333</v>
      </c>
      <c r="B44" s="17" t="s">
        <v>429</v>
      </c>
      <c r="C44" s="4"/>
      <c r="D44" s="222"/>
      <c r="E44" s="94"/>
    </row>
    <row r="45" spans="1:5" s="3" customFormat="1" ht="16.5" customHeight="1">
      <c r="A45" s="17" t="s">
        <v>430</v>
      </c>
      <c r="B45" s="17" t="s">
        <v>329</v>
      </c>
      <c r="C45" s="4"/>
      <c r="D45" s="222"/>
      <c r="E45" s="94"/>
    </row>
    <row r="46" spans="1:5" s="3" customFormat="1" ht="30">
      <c r="A46" s="87" t="s">
        <v>40</v>
      </c>
      <c r="B46" s="87" t="s">
        <v>28</v>
      </c>
      <c r="C46" s="4"/>
      <c r="D46" s="222"/>
      <c r="E46" s="94"/>
    </row>
    <row r="47" spans="1:5" s="3" customFormat="1" ht="16.5" customHeight="1">
      <c r="A47" s="87" t="s">
        <v>41</v>
      </c>
      <c r="B47" s="87" t="s">
        <v>24</v>
      </c>
      <c r="C47" s="4"/>
      <c r="D47" s="222"/>
      <c r="E47" s="94"/>
    </row>
    <row r="48" spans="1:5" s="3" customFormat="1" ht="16.5" customHeight="1">
      <c r="A48" s="87" t="s">
        <v>42</v>
      </c>
      <c r="B48" s="87" t="s">
        <v>25</v>
      </c>
      <c r="C48" s="4"/>
      <c r="D48" s="222"/>
      <c r="E48" s="94"/>
    </row>
    <row r="49" spans="1:6" s="3" customFormat="1" ht="16.5" customHeight="1">
      <c r="A49" s="87" t="s">
        <v>43</v>
      </c>
      <c r="B49" s="87" t="s">
        <v>26</v>
      </c>
      <c r="C49" s="4"/>
      <c r="D49" s="222"/>
      <c r="E49" s="94"/>
    </row>
    <row r="50" spans="1:6" s="3" customFormat="1" ht="16.5" customHeight="1">
      <c r="A50" s="87" t="s">
        <v>44</v>
      </c>
      <c r="B50" s="87" t="s">
        <v>364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>
      <c r="A51" s="96" t="s">
        <v>338</v>
      </c>
      <c r="B51" s="96" t="s">
        <v>341</v>
      </c>
      <c r="C51" s="4"/>
      <c r="D51" s="4"/>
      <c r="E51" s="94"/>
    </row>
    <row r="52" spans="1:6" s="3" customFormat="1" ht="16.5" customHeight="1">
      <c r="A52" s="96" t="s">
        <v>339</v>
      </c>
      <c r="B52" s="96" t="s">
        <v>340</v>
      </c>
      <c r="C52" s="4"/>
      <c r="D52" s="222"/>
      <c r="E52" s="94"/>
    </row>
    <row r="53" spans="1:6" s="3" customFormat="1" ht="16.5" customHeight="1">
      <c r="A53" s="96" t="s">
        <v>342</v>
      </c>
      <c r="B53" s="96" t="s">
        <v>343</v>
      </c>
      <c r="C53" s="4"/>
      <c r="D53" s="222"/>
      <c r="E53" s="94"/>
    </row>
    <row r="54" spans="1:6" s="3" customFormat="1">
      <c r="A54" s="87" t="s">
        <v>45</v>
      </c>
      <c r="B54" s="87" t="s">
        <v>29</v>
      </c>
      <c r="C54" s="4"/>
      <c r="D54" s="222"/>
      <c r="E54" s="94"/>
    </row>
    <row r="55" spans="1:6" s="3" customFormat="1" ht="16.5" customHeight="1">
      <c r="A55" s="87" t="s">
        <v>46</v>
      </c>
      <c r="B55" s="87" t="s">
        <v>6</v>
      </c>
      <c r="C55" s="4"/>
      <c r="D55" s="222"/>
      <c r="E55" s="223"/>
      <c r="F55" s="224"/>
    </row>
    <row r="56" spans="1:6" s="3" customFormat="1" ht="30">
      <c r="A56" s="86">
        <v>1.3</v>
      </c>
      <c r="B56" s="86" t="s">
        <v>368</v>
      </c>
      <c r="C56" s="83">
        <f>SUM(C57:C58)</f>
        <v>0</v>
      </c>
      <c r="D56" s="83">
        <f>SUM(D57:D58)</f>
        <v>0</v>
      </c>
      <c r="E56" s="223"/>
      <c r="F56" s="224"/>
    </row>
    <row r="57" spans="1:6" s="3" customFormat="1" ht="30">
      <c r="A57" s="87" t="s">
        <v>50</v>
      </c>
      <c r="B57" s="87" t="s">
        <v>48</v>
      </c>
      <c r="C57" s="4"/>
      <c r="D57" s="222"/>
      <c r="E57" s="223"/>
      <c r="F57" s="224"/>
    </row>
    <row r="58" spans="1:6" s="3" customFormat="1" ht="16.5" customHeight="1">
      <c r="A58" s="87" t="s">
        <v>51</v>
      </c>
      <c r="B58" s="87" t="s">
        <v>47</v>
      </c>
      <c r="C58" s="4"/>
      <c r="D58" s="222"/>
      <c r="E58" s="223"/>
      <c r="F58" s="224"/>
    </row>
    <row r="59" spans="1:6" s="3" customFormat="1">
      <c r="A59" s="86">
        <v>1.4</v>
      </c>
      <c r="B59" s="86" t="s">
        <v>370</v>
      </c>
      <c r="C59" s="4"/>
      <c r="D59" s="222"/>
      <c r="E59" s="223"/>
      <c r="F59" s="224"/>
    </row>
    <row r="60" spans="1:6" s="227" customFormat="1">
      <c r="A60" s="86">
        <v>1.5</v>
      </c>
      <c r="B60" s="86" t="s">
        <v>7</v>
      </c>
      <c r="C60" s="225"/>
      <c r="D60" s="225"/>
      <c r="E60" s="226"/>
    </row>
    <row r="61" spans="1:6" s="227" customFormat="1">
      <c r="A61" s="86">
        <v>1.6</v>
      </c>
      <c r="B61" s="45" t="s">
        <v>8</v>
      </c>
      <c r="C61" s="84">
        <f>SUM(C62:C66)</f>
        <v>0</v>
      </c>
      <c r="D61" s="85">
        <f>SUM(D62:D66)</f>
        <v>0</v>
      </c>
      <c r="E61" s="226"/>
    </row>
    <row r="62" spans="1:6" s="227" customFormat="1">
      <c r="A62" s="87" t="s">
        <v>280</v>
      </c>
      <c r="B62" s="46" t="s">
        <v>52</v>
      </c>
      <c r="C62" s="225"/>
      <c r="D62" s="40"/>
      <c r="E62" s="226"/>
    </row>
    <row r="63" spans="1:6" s="227" customFormat="1" ht="30">
      <c r="A63" s="87" t="s">
        <v>281</v>
      </c>
      <c r="B63" s="46" t="s">
        <v>54</v>
      </c>
      <c r="C63" s="225"/>
      <c r="D63" s="40"/>
      <c r="E63" s="226"/>
    </row>
    <row r="64" spans="1:6" s="227" customFormat="1">
      <c r="A64" s="87" t="s">
        <v>282</v>
      </c>
      <c r="B64" s="46" t="s">
        <v>53</v>
      </c>
      <c r="C64" s="40"/>
      <c r="D64" s="40"/>
      <c r="E64" s="226"/>
    </row>
    <row r="65" spans="1:5" s="227" customFormat="1">
      <c r="A65" s="87" t="s">
        <v>283</v>
      </c>
      <c r="B65" s="46" t="s">
        <v>27</v>
      </c>
      <c r="C65" s="225"/>
      <c r="D65" s="40"/>
      <c r="E65" s="226"/>
    </row>
    <row r="66" spans="1:5" s="227" customFormat="1">
      <c r="A66" s="87" t="s">
        <v>309</v>
      </c>
      <c r="B66" s="46" t="s">
        <v>310</v>
      </c>
      <c r="C66" s="225"/>
      <c r="D66" s="40"/>
      <c r="E66" s="226"/>
    </row>
    <row r="67" spans="1:5">
      <c r="A67" s="220">
        <v>2</v>
      </c>
      <c r="B67" s="220" t="s">
        <v>365</v>
      </c>
      <c r="C67" s="229"/>
      <c r="D67" s="84">
        <f>SUM(D68:D74)</f>
        <v>0</v>
      </c>
      <c r="E67" s="95"/>
    </row>
    <row r="68" spans="1:5">
      <c r="A68" s="97">
        <v>2.1</v>
      </c>
      <c r="B68" s="230" t="s">
        <v>89</v>
      </c>
      <c r="C68" s="231"/>
      <c r="D68" s="22"/>
      <c r="E68" s="95"/>
    </row>
    <row r="69" spans="1:5">
      <c r="A69" s="97">
        <v>2.2000000000000002</v>
      </c>
      <c r="B69" s="230" t="s">
        <v>366</v>
      </c>
      <c r="C69" s="231"/>
      <c r="D69" s="22"/>
      <c r="E69" s="95"/>
    </row>
    <row r="70" spans="1:5">
      <c r="A70" s="97">
        <v>2.2999999999999998</v>
      </c>
      <c r="B70" s="230" t="s">
        <v>93</v>
      </c>
      <c r="C70" s="231"/>
      <c r="D70" s="22"/>
      <c r="E70" s="95"/>
    </row>
    <row r="71" spans="1:5">
      <c r="A71" s="97">
        <v>2.4</v>
      </c>
      <c r="B71" s="230" t="s">
        <v>92</v>
      </c>
      <c r="C71" s="231"/>
      <c r="D71" s="22"/>
      <c r="E71" s="95"/>
    </row>
    <row r="72" spans="1:5">
      <c r="A72" s="97">
        <v>2.5</v>
      </c>
      <c r="B72" s="230" t="s">
        <v>367</v>
      </c>
      <c r="C72" s="231"/>
      <c r="D72" s="22"/>
      <c r="E72" s="95"/>
    </row>
    <row r="73" spans="1:5">
      <c r="A73" s="97">
        <v>2.6</v>
      </c>
      <c r="B73" s="230" t="s">
        <v>90</v>
      </c>
      <c r="C73" s="231"/>
      <c r="D73" s="22"/>
      <c r="E73" s="95"/>
    </row>
    <row r="74" spans="1:5">
      <c r="A74" s="97">
        <v>2.7</v>
      </c>
      <c r="B74" s="230" t="s">
        <v>91</v>
      </c>
      <c r="C74" s="232"/>
      <c r="D74" s="22"/>
      <c r="E74" s="95"/>
    </row>
    <row r="75" spans="1:5">
      <c r="A75" s="220">
        <v>3</v>
      </c>
      <c r="B75" s="220" t="s">
        <v>389</v>
      </c>
      <c r="C75" s="84"/>
      <c r="D75" s="22"/>
      <c r="E75" s="95"/>
    </row>
    <row r="76" spans="1:5">
      <c r="A76" s="220">
        <v>4</v>
      </c>
      <c r="B76" s="220" t="s">
        <v>235</v>
      </c>
      <c r="C76" s="84"/>
      <c r="D76" s="84">
        <f>SUM(D77:D78)</f>
        <v>0</v>
      </c>
      <c r="E76" s="95"/>
    </row>
    <row r="77" spans="1:5">
      <c r="A77" s="97">
        <v>4.0999999999999996</v>
      </c>
      <c r="B77" s="97" t="s">
        <v>236</v>
      </c>
      <c r="C77" s="231"/>
      <c r="D77" s="8"/>
      <c r="E77" s="95"/>
    </row>
    <row r="78" spans="1:5">
      <c r="A78" s="97">
        <v>4.2</v>
      </c>
      <c r="B78" s="97" t="s">
        <v>237</v>
      </c>
      <c r="C78" s="232"/>
      <c r="D78" s="8"/>
      <c r="E78" s="95"/>
    </row>
    <row r="79" spans="1:5">
      <c r="A79" s="220">
        <v>5</v>
      </c>
      <c r="B79" s="220" t="s">
        <v>262</v>
      </c>
      <c r="C79" s="246"/>
      <c r="D79" s="232"/>
      <c r="E79" s="95"/>
    </row>
    <row r="80" spans="1:5">
      <c r="B80" s="44"/>
    </row>
    <row r="81" spans="1:9">
      <c r="A81" s="435" t="s">
        <v>431</v>
      </c>
      <c r="B81" s="435"/>
      <c r="C81" s="435"/>
      <c r="D81" s="435"/>
      <c r="E81" s="5"/>
    </row>
    <row r="82" spans="1:9">
      <c r="B82" s="44"/>
    </row>
    <row r="83" spans="1:9" s="23" customFormat="1" ht="12.75"/>
    <row r="84" spans="1:9">
      <c r="A84" s="68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8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5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C14" sqref="C14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3" t="s">
        <v>285</v>
      </c>
      <c r="B1" s="113"/>
      <c r="C1" s="432" t="s">
        <v>97</v>
      </c>
      <c r="D1" s="432"/>
      <c r="E1" s="147"/>
    </row>
    <row r="2" spans="1:12">
      <c r="A2" s="75" t="s">
        <v>128</v>
      </c>
      <c r="B2" s="113"/>
      <c r="C2" s="430" t="str">
        <f>'ფორმა N1'!L2</f>
        <v>01.09.20-03.12.20</v>
      </c>
      <c r="D2" s="431"/>
      <c r="E2" s="147"/>
    </row>
    <row r="3" spans="1:12">
      <c r="A3" s="75"/>
      <c r="B3" s="113"/>
      <c r="C3" s="336"/>
      <c r="D3" s="336"/>
      <c r="E3" s="147"/>
    </row>
    <row r="4" spans="1:12" s="2" customFormat="1">
      <c r="A4" s="76" t="s">
        <v>257</v>
      </c>
      <c r="B4" s="76"/>
      <c r="C4" s="75"/>
      <c r="D4" s="75"/>
      <c r="E4" s="107"/>
      <c r="L4" s="21"/>
    </row>
    <row r="5" spans="1:12" s="2" customFormat="1">
      <c r="A5" s="118" t="str">
        <f>'ფორმა N1'!A5</f>
        <v>მოქალაქეთა პოლიტიკური გაერთიანება ალეკო ელისაშვილი - მოქალაქეები</v>
      </c>
      <c r="B5" s="110"/>
      <c r="C5" s="59"/>
      <c r="D5" s="59"/>
      <c r="E5" s="107"/>
    </row>
    <row r="6" spans="1:12" s="2" customFormat="1">
      <c r="A6" s="76"/>
      <c r="B6" s="76"/>
      <c r="C6" s="75"/>
      <c r="D6" s="75"/>
      <c r="E6" s="107"/>
    </row>
    <row r="7" spans="1:12" s="6" customFormat="1">
      <c r="A7" s="335"/>
      <c r="B7" s="335"/>
      <c r="C7" s="77"/>
      <c r="D7" s="77"/>
      <c r="E7" s="148"/>
    </row>
    <row r="8" spans="1:12" s="6" customFormat="1" ht="30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>
      <c r="A9" s="13">
        <v>1</v>
      </c>
      <c r="B9" s="13" t="s">
        <v>57</v>
      </c>
      <c r="C9" s="81">
        <f>SUM(C10,C14,C54,C57,C58,C59,C76)</f>
        <v>250842.90999999997</v>
      </c>
      <c r="D9" s="81">
        <f>SUM(D10,D14,D54,D57,D58,D59,D65,D72,D73)</f>
        <v>250842.90999999997</v>
      </c>
      <c r="E9" s="149"/>
    </row>
    <row r="10" spans="1:12" s="9" customFormat="1" ht="18">
      <c r="A10" s="14">
        <v>1.1000000000000001</v>
      </c>
      <c r="B10" s="14" t="s">
        <v>58</v>
      </c>
      <c r="C10" s="83">
        <f>SUM(C11:C13)</f>
        <v>1841</v>
      </c>
      <c r="D10" s="83">
        <f>SUM(D11:D13)</f>
        <v>1841</v>
      </c>
      <c r="E10" s="149"/>
    </row>
    <row r="11" spans="1:12" s="9" customFormat="1" ht="16.5" customHeight="1">
      <c r="A11" s="16" t="s">
        <v>30</v>
      </c>
      <c r="B11" s="16" t="s">
        <v>59</v>
      </c>
      <c r="C11" s="4">
        <v>1841</v>
      </c>
      <c r="D11" s="4">
        <v>1841</v>
      </c>
      <c r="E11" s="149"/>
    </row>
    <row r="12" spans="1:12" ht="16.5" customHeight="1">
      <c r="A12" s="16" t="s">
        <v>31</v>
      </c>
      <c r="B12" s="16" t="s">
        <v>0</v>
      </c>
      <c r="C12" s="34"/>
      <c r="D12" s="35"/>
      <c r="E12" s="147"/>
    </row>
    <row r="13" spans="1:12" ht="16.5" customHeight="1">
      <c r="A13" s="367" t="s">
        <v>447</v>
      </c>
      <c r="B13" s="368" t="s">
        <v>449</v>
      </c>
      <c r="C13" s="368"/>
      <c r="D13" s="368"/>
      <c r="E13" s="147"/>
    </row>
    <row r="14" spans="1:12">
      <c r="A14" s="14">
        <v>1.2</v>
      </c>
      <c r="B14" s="14" t="s">
        <v>60</v>
      </c>
      <c r="C14" s="83">
        <f>SUM(C15,C18,C30:C33,C36,C37,C44,C45,C46,C47,C48,C52,C53)</f>
        <v>241533.27999999997</v>
      </c>
      <c r="D14" s="83">
        <f>SUM(D15,D18,D30:D33,D36,D37,D44,D45,D46,D47,D48,D52,D53)</f>
        <v>241533.27999999997</v>
      </c>
      <c r="E14" s="147"/>
    </row>
    <row r="15" spans="1:12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>
      <c r="A16" s="17" t="s">
        <v>87</v>
      </c>
      <c r="B16" s="17" t="s">
        <v>61</v>
      </c>
      <c r="C16" s="36"/>
      <c r="D16" s="37"/>
      <c r="E16" s="147"/>
    </row>
    <row r="17" spans="1:5" ht="17.25" customHeight="1">
      <c r="A17" s="17" t="s">
        <v>88</v>
      </c>
      <c r="B17" s="17" t="s">
        <v>62</v>
      </c>
      <c r="C17" s="36"/>
      <c r="D17" s="37"/>
      <c r="E17" s="147"/>
    </row>
    <row r="18" spans="1:5">
      <c r="A18" s="16" t="s">
        <v>33</v>
      </c>
      <c r="B18" s="16" t="s">
        <v>2</v>
      </c>
      <c r="C18" s="82">
        <f>SUM(C19:C24,C29)</f>
        <v>2379.2299999999996</v>
      </c>
      <c r="D18" s="82">
        <f>SUM(D19:D24,D29)</f>
        <v>2379.2299999999996</v>
      </c>
      <c r="E18" s="147"/>
    </row>
    <row r="19" spans="1:5" ht="30">
      <c r="A19" s="17" t="s">
        <v>12</v>
      </c>
      <c r="B19" s="17" t="s">
        <v>233</v>
      </c>
      <c r="C19" s="225">
        <v>2114.1999999999998</v>
      </c>
      <c r="D19" s="225">
        <v>2114.1999999999998</v>
      </c>
      <c r="E19" s="147"/>
    </row>
    <row r="20" spans="1:5">
      <c r="A20" s="17" t="s">
        <v>13</v>
      </c>
      <c r="B20" s="17" t="s">
        <v>14</v>
      </c>
      <c r="C20" s="38"/>
      <c r="D20" s="39"/>
      <c r="E20" s="147"/>
    </row>
    <row r="21" spans="1:5" ht="30">
      <c r="A21" s="17" t="s">
        <v>264</v>
      </c>
      <c r="B21" s="17" t="s">
        <v>22</v>
      </c>
      <c r="C21" s="38"/>
      <c r="D21" s="40"/>
      <c r="E21" s="147"/>
    </row>
    <row r="22" spans="1:5">
      <c r="A22" s="17" t="s">
        <v>265</v>
      </c>
      <c r="B22" s="17" t="s">
        <v>15</v>
      </c>
      <c r="C22" s="38"/>
      <c r="D22" s="40"/>
      <c r="E22" s="147"/>
    </row>
    <row r="23" spans="1:5">
      <c r="A23" s="17" t="s">
        <v>266</v>
      </c>
      <c r="B23" s="17" t="s">
        <v>16</v>
      </c>
      <c r="C23" s="38"/>
      <c r="D23" s="40"/>
      <c r="E23" s="147"/>
    </row>
    <row r="24" spans="1:5">
      <c r="A24" s="17" t="s">
        <v>267</v>
      </c>
      <c r="B24" s="17" t="s">
        <v>17</v>
      </c>
      <c r="C24" s="116">
        <f>SUM(C25:C28)</f>
        <v>265.02999999999997</v>
      </c>
      <c r="D24" s="116">
        <f>SUM(D25:D28)</f>
        <v>265.02999999999997</v>
      </c>
      <c r="E24" s="147"/>
    </row>
    <row r="25" spans="1:5" ht="16.5" customHeight="1">
      <c r="A25" s="18" t="s">
        <v>268</v>
      </c>
      <c r="B25" s="18" t="s">
        <v>18</v>
      </c>
      <c r="C25" s="38">
        <f>59.48+147</f>
        <v>206.48</v>
      </c>
      <c r="D25" s="38">
        <f>59.48+147</f>
        <v>206.48</v>
      </c>
      <c r="E25" s="147"/>
    </row>
    <row r="26" spans="1:5" ht="16.5" customHeight="1">
      <c r="A26" s="18" t="s">
        <v>269</v>
      </c>
      <c r="B26" s="18" t="s">
        <v>19</v>
      </c>
      <c r="C26" s="38">
        <f>37.55+21</f>
        <v>58.55</v>
      </c>
      <c r="D26" s="38">
        <f>37.55+21</f>
        <v>58.55</v>
      </c>
      <c r="E26" s="147"/>
    </row>
    <row r="27" spans="1:5" ht="16.5" customHeight="1">
      <c r="A27" s="18" t="s">
        <v>270</v>
      </c>
      <c r="B27" s="18" t="s">
        <v>20</v>
      </c>
      <c r="C27" s="38"/>
      <c r="D27" s="40"/>
      <c r="E27" s="147"/>
    </row>
    <row r="28" spans="1:5" ht="16.5" customHeight="1">
      <c r="A28" s="18" t="s">
        <v>271</v>
      </c>
      <c r="B28" s="18" t="s">
        <v>23</v>
      </c>
      <c r="C28" s="38"/>
      <c r="D28" s="41"/>
      <c r="E28" s="147"/>
    </row>
    <row r="29" spans="1:5">
      <c r="A29" s="17" t="s">
        <v>272</v>
      </c>
      <c r="B29" s="17" t="s">
        <v>21</v>
      </c>
      <c r="C29" s="38"/>
      <c r="D29" s="41"/>
      <c r="E29" s="147"/>
    </row>
    <row r="30" spans="1:5">
      <c r="A30" s="16" t="s">
        <v>34</v>
      </c>
      <c r="B30" s="16" t="s">
        <v>3</v>
      </c>
      <c r="C30" s="34"/>
      <c r="D30" s="35"/>
      <c r="E30" s="147"/>
    </row>
    <row r="31" spans="1:5">
      <c r="A31" s="16" t="s">
        <v>35</v>
      </c>
      <c r="B31" s="16" t="s">
        <v>4</v>
      </c>
      <c r="C31" s="34"/>
      <c r="D31" s="35"/>
      <c r="E31" s="147"/>
    </row>
    <row r="32" spans="1:5">
      <c r="A32" s="16" t="s">
        <v>36</v>
      </c>
      <c r="B32" s="16" t="s">
        <v>5</v>
      </c>
      <c r="C32" s="34"/>
      <c r="D32" s="35"/>
      <c r="E32" s="147"/>
    </row>
    <row r="33" spans="1:5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>
      <c r="A34" s="17" t="s">
        <v>273</v>
      </c>
      <c r="B34" s="17" t="s">
        <v>56</v>
      </c>
      <c r="C34" s="34"/>
      <c r="D34" s="35"/>
      <c r="E34" s="147"/>
    </row>
    <row r="35" spans="1:5">
      <c r="A35" s="17" t="s">
        <v>274</v>
      </c>
      <c r="B35" s="17" t="s">
        <v>55</v>
      </c>
      <c r="C35" s="34"/>
      <c r="D35" s="35"/>
      <c r="E35" s="147"/>
    </row>
    <row r="36" spans="1:5">
      <c r="A36" s="16" t="s">
        <v>38</v>
      </c>
      <c r="B36" s="16" t="s">
        <v>49</v>
      </c>
      <c r="C36" s="4">
        <f>89.29+9</f>
        <v>98.29</v>
      </c>
      <c r="D36" s="4">
        <f>89.29+9</f>
        <v>98.29</v>
      </c>
      <c r="E36" s="147"/>
    </row>
    <row r="37" spans="1:5">
      <c r="A37" s="16" t="s">
        <v>39</v>
      </c>
      <c r="B37" s="16" t="s">
        <v>326</v>
      </c>
      <c r="C37" s="82">
        <f>SUM(C38:C43)</f>
        <v>229772.74</v>
      </c>
      <c r="D37" s="82">
        <f>SUM(D38:D43)</f>
        <v>229772.74</v>
      </c>
      <c r="E37" s="147"/>
    </row>
    <row r="38" spans="1:5">
      <c r="A38" s="17" t="s">
        <v>323</v>
      </c>
      <c r="B38" s="17" t="s">
        <v>327</v>
      </c>
      <c r="C38" s="34"/>
      <c r="D38" s="34"/>
      <c r="E38" s="147"/>
    </row>
    <row r="39" spans="1:5">
      <c r="A39" s="17" t="s">
        <v>324</v>
      </c>
      <c r="B39" s="17" t="s">
        <v>328</v>
      </c>
      <c r="C39" s="4">
        <f>13396.15+4743.5</f>
        <v>18139.650000000001</v>
      </c>
      <c r="D39" s="4">
        <f>13396.15+4743.5</f>
        <v>18139.650000000001</v>
      </c>
      <c r="E39" s="147"/>
    </row>
    <row r="40" spans="1:5">
      <c r="A40" s="17" t="s">
        <v>325</v>
      </c>
      <c r="B40" s="17" t="s">
        <v>331</v>
      </c>
      <c r="C40" s="4">
        <f>30677.23+3627+141.72</f>
        <v>34445.949999999997</v>
      </c>
      <c r="D40" s="4">
        <f>30677.23+3627+141.72</f>
        <v>34445.949999999997</v>
      </c>
      <c r="E40" s="147"/>
    </row>
    <row r="41" spans="1:5">
      <c r="A41" s="17" t="s">
        <v>330</v>
      </c>
      <c r="B41" s="17" t="s">
        <v>332</v>
      </c>
      <c r="C41" s="4"/>
      <c r="D41" s="222"/>
      <c r="E41" s="147"/>
    </row>
    <row r="42" spans="1:5">
      <c r="A42" s="17" t="s">
        <v>333</v>
      </c>
      <c r="B42" s="17" t="s">
        <v>429</v>
      </c>
      <c r="C42" s="4">
        <v>177187.13999999998</v>
      </c>
      <c r="D42" s="4">
        <v>177187.13999999998</v>
      </c>
      <c r="E42" s="147"/>
    </row>
    <row r="43" spans="1:5">
      <c r="A43" s="17" t="s">
        <v>430</v>
      </c>
      <c r="B43" s="17" t="s">
        <v>329</v>
      </c>
      <c r="C43" s="34"/>
      <c r="D43" s="35"/>
      <c r="E43" s="147"/>
    </row>
    <row r="44" spans="1:5" ht="30">
      <c r="A44" s="16" t="s">
        <v>40</v>
      </c>
      <c r="B44" s="16" t="s">
        <v>28</v>
      </c>
      <c r="C44" s="34">
        <v>6138.62</v>
      </c>
      <c r="D44" s="35">
        <v>6138.62</v>
      </c>
      <c r="E44" s="147"/>
    </row>
    <row r="45" spans="1:5">
      <c r="A45" s="16" t="s">
        <v>41</v>
      </c>
      <c r="B45" s="16" t="s">
        <v>24</v>
      </c>
      <c r="C45" s="34">
        <v>2306.8999999999996</v>
      </c>
      <c r="D45" s="35">
        <v>2306.8999999999996</v>
      </c>
      <c r="E45" s="147"/>
    </row>
    <row r="46" spans="1:5">
      <c r="A46" s="16" t="s">
        <v>42</v>
      </c>
      <c r="B46" s="16" t="s">
        <v>25</v>
      </c>
      <c r="C46" s="34"/>
      <c r="D46" s="35"/>
      <c r="E46" s="147"/>
    </row>
    <row r="47" spans="1:5">
      <c r="A47" s="16" t="s">
        <v>43</v>
      </c>
      <c r="B47" s="16" t="s">
        <v>26</v>
      </c>
      <c r="C47" s="34"/>
      <c r="D47" s="35"/>
      <c r="E47" s="147"/>
    </row>
    <row r="48" spans="1:5">
      <c r="A48" s="16" t="s">
        <v>44</v>
      </c>
      <c r="B48" s="16" t="s">
        <v>279</v>
      </c>
      <c r="C48" s="82">
        <f>SUM(C49:C51)</f>
        <v>837.5</v>
      </c>
      <c r="D48" s="82">
        <f>SUM(D49:D51)</f>
        <v>837.5</v>
      </c>
      <c r="E48" s="147"/>
    </row>
    <row r="49" spans="1:5">
      <c r="A49" s="96" t="s">
        <v>338</v>
      </c>
      <c r="B49" s="96" t="s">
        <v>341</v>
      </c>
      <c r="C49" s="4">
        <v>837.5</v>
      </c>
      <c r="D49" s="4">
        <v>837.5</v>
      </c>
      <c r="E49" s="147"/>
    </row>
    <row r="50" spans="1:5">
      <c r="A50" s="96" t="s">
        <v>339</v>
      </c>
      <c r="B50" s="96" t="s">
        <v>340</v>
      </c>
      <c r="C50" s="34"/>
      <c r="D50" s="35"/>
      <c r="E50" s="147"/>
    </row>
    <row r="51" spans="1:5">
      <c r="A51" s="96" t="s">
        <v>342</v>
      </c>
      <c r="B51" s="96" t="s">
        <v>343</v>
      </c>
      <c r="C51" s="34"/>
      <c r="D51" s="35"/>
      <c r="E51" s="147"/>
    </row>
    <row r="52" spans="1:5" ht="26.25" customHeight="1">
      <c r="A52" s="16" t="s">
        <v>45</v>
      </c>
      <c r="B52" s="16" t="s">
        <v>29</v>
      </c>
      <c r="C52" s="34"/>
      <c r="D52" s="35"/>
      <c r="E52" s="147"/>
    </row>
    <row r="53" spans="1:5">
      <c r="A53" s="16" t="s">
        <v>46</v>
      </c>
      <c r="B53" s="16" t="s">
        <v>6</v>
      </c>
      <c r="C53" s="34"/>
      <c r="D53" s="35"/>
      <c r="E53" s="147"/>
    </row>
    <row r="54" spans="1:5" ht="30">
      <c r="A54" s="14">
        <v>1.3</v>
      </c>
      <c r="B54" s="86" t="s">
        <v>368</v>
      </c>
      <c r="C54" s="83">
        <f>SUM(C55:C56)</f>
        <v>2344</v>
      </c>
      <c r="D54" s="83">
        <f>SUM(D55:D56)</f>
        <v>2344</v>
      </c>
      <c r="E54" s="147"/>
    </row>
    <row r="55" spans="1:5" ht="30">
      <c r="A55" s="16" t="s">
        <v>50</v>
      </c>
      <c r="B55" s="16" t="s">
        <v>48</v>
      </c>
      <c r="C55" s="34">
        <f>1720+624</f>
        <v>2344</v>
      </c>
      <c r="D55" s="34">
        <f>1720+624</f>
        <v>2344</v>
      </c>
      <c r="E55" s="147"/>
    </row>
    <row r="56" spans="1:5">
      <c r="A56" s="16" t="s">
        <v>51</v>
      </c>
      <c r="B56" s="16" t="s">
        <v>47</v>
      </c>
      <c r="C56" s="34"/>
      <c r="D56" s="35"/>
      <c r="E56" s="147"/>
    </row>
    <row r="57" spans="1:5">
      <c r="A57" s="14">
        <v>1.4</v>
      </c>
      <c r="B57" s="14" t="s">
        <v>370</v>
      </c>
      <c r="C57" s="34"/>
      <c r="D57" s="35"/>
      <c r="E57" s="147"/>
    </row>
    <row r="58" spans="1:5">
      <c r="A58" s="14">
        <v>1.5</v>
      </c>
      <c r="B58" s="14" t="s">
        <v>7</v>
      </c>
      <c r="C58" s="225">
        <f>20.41+15.3</f>
        <v>35.71</v>
      </c>
      <c r="D58" s="225">
        <f>20.41+15.3</f>
        <v>35.71</v>
      </c>
      <c r="E58" s="147"/>
    </row>
    <row r="59" spans="1:5">
      <c r="A59" s="14">
        <v>1.6</v>
      </c>
      <c r="B59" s="45" t="s">
        <v>8</v>
      </c>
      <c r="C59" s="83">
        <f>SUM(C60:C64)</f>
        <v>5088.92</v>
      </c>
      <c r="D59" s="83">
        <f>SUM(D60:D64)</f>
        <v>5088.92</v>
      </c>
      <c r="E59" s="147"/>
    </row>
    <row r="60" spans="1:5">
      <c r="A60" s="16" t="s">
        <v>280</v>
      </c>
      <c r="B60" s="46" t="s">
        <v>52</v>
      </c>
      <c r="C60" s="38"/>
      <c r="D60" s="40"/>
      <c r="E60" s="147"/>
    </row>
    <row r="61" spans="1:5" ht="30">
      <c r="A61" s="16" t="s">
        <v>281</v>
      </c>
      <c r="B61" s="46" t="s">
        <v>54</v>
      </c>
      <c r="C61" s="38">
        <f>2355+2733.92</f>
        <v>5088.92</v>
      </c>
      <c r="D61" s="38">
        <f>2355+2733.92</f>
        <v>5088.92</v>
      </c>
      <c r="E61" s="147"/>
    </row>
    <row r="62" spans="1:5">
      <c r="A62" s="16" t="s">
        <v>282</v>
      </c>
      <c r="B62" s="46" t="s">
        <v>53</v>
      </c>
      <c r="C62" s="40"/>
      <c r="D62" s="40"/>
      <c r="E62" s="147"/>
    </row>
    <row r="63" spans="1:5">
      <c r="A63" s="16" t="s">
        <v>283</v>
      </c>
      <c r="B63" s="46" t="s">
        <v>27</v>
      </c>
      <c r="C63" s="38"/>
      <c r="D63" s="40"/>
      <c r="E63" s="147"/>
    </row>
    <row r="64" spans="1:5">
      <c r="A64" s="16" t="s">
        <v>309</v>
      </c>
      <c r="B64" s="199" t="s">
        <v>310</v>
      </c>
      <c r="C64" s="38"/>
      <c r="D64" s="200"/>
      <c r="E64" s="147"/>
    </row>
    <row r="65" spans="1:5">
      <c r="A65" s="13">
        <v>2</v>
      </c>
      <c r="B65" s="47" t="s">
        <v>95</v>
      </c>
      <c r="C65" s="249"/>
      <c r="D65" s="117">
        <f>SUM(D66:D71)</f>
        <v>0</v>
      </c>
      <c r="E65" s="147"/>
    </row>
    <row r="66" spans="1:5">
      <c r="A66" s="15">
        <v>2.1</v>
      </c>
      <c r="B66" s="48" t="s">
        <v>89</v>
      </c>
      <c r="C66" s="249"/>
      <c r="D66" s="42"/>
      <c r="E66" s="147"/>
    </row>
    <row r="67" spans="1:5">
      <c r="A67" s="15">
        <v>2.2000000000000002</v>
      </c>
      <c r="B67" s="48" t="s">
        <v>93</v>
      </c>
      <c r="C67" s="251"/>
      <c r="D67" s="43"/>
      <c r="E67" s="147"/>
    </row>
    <row r="68" spans="1:5">
      <c r="A68" s="15">
        <v>2.2999999999999998</v>
      </c>
      <c r="B68" s="48" t="s">
        <v>92</v>
      </c>
      <c r="C68" s="251"/>
      <c r="D68" s="43"/>
      <c r="E68" s="147"/>
    </row>
    <row r="69" spans="1:5">
      <c r="A69" s="15">
        <v>2.4</v>
      </c>
      <c r="B69" s="48" t="s">
        <v>94</v>
      </c>
      <c r="C69" s="251"/>
      <c r="D69" s="43"/>
      <c r="E69" s="147"/>
    </row>
    <row r="70" spans="1:5">
      <c r="A70" s="15">
        <v>2.5</v>
      </c>
      <c r="B70" s="48" t="s">
        <v>90</v>
      </c>
      <c r="C70" s="251"/>
      <c r="D70" s="43"/>
      <c r="E70" s="147"/>
    </row>
    <row r="71" spans="1:5">
      <c r="A71" s="15">
        <v>2.6</v>
      </c>
      <c r="B71" s="48" t="s">
        <v>91</v>
      </c>
      <c r="C71" s="251"/>
      <c r="D71" s="43"/>
      <c r="E71" s="147"/>
    </row>
    <row r="72" spans="1:5" s="2" customFormat="1">
      <c r="A72" s="13">
        <v>3</v>
      </c>
      <c r="B72" s="247" t="s">
        <v>389</v>
      </c>
      <c r="C72" s="250"/>
      <c r="D72" s="248"/>
      <c r="E72" s="104"/>
    </row>
    <row r="73" spans="1:5" s="2" customFormat="1">
      <c r="A73" s="13">
        <v>4</v>
      </c>
      <c r="B73" s="13" t="s">
        <v>235</v>
      </c>
      <c r="C73" s="250">
        <f>SUM(C74:C75)</f>
        <v>0</v>
      </c>
      <c r="D73" s="84">
        <f>SUM(D74:D75)</f>
        <v>0</v>
      </c>
      <c r="E73" s="104"/>
    </row>
    <row r="74" spans="1:5" s="2" customFormat="1">
      <c r="A74" s="15">
        <v>4.0999999999999996</v>
      </c>
      <c r="B74" s="15" t="s">
        <v>236</v>
      </c>
      <c r="C74" s="8"/>
      <c r="D74" s="8"/>
      <c r="E74" s="104"/>
    </row>
    <row r="75" spans="1:5" s="2" customFormat="1">
      <c r="A75" s="15">
        <v>4.2</v>
      </c>
      <c r="B75" s="15" t="s">
        <v>237</v>
      </c>
      <c r="C75" s="8"/>
      <c r="D75" s="8"/>
      <c r="E75" s="104"/>
    </row>
    <row r="76" spans="1:5" s="2" customFormat="1">
      <c r="A76" s="13">
        <v>5</v>
      </c>
      <c r="B76" s="245" t="s">
        <v>262</v>
      </c>
      <c r="C76" s="8"/>
      <c r="D76" s="84"/>
      <c r="E76" s="104"/>
    </row>
    <row r="77" spans="1:5" s="2" customFormat="1">
      <c r="A77" s="345"/>
      <c r="B77" s="345"/>
      <c r="C77" s="12"/>
      <c r="D77" s="12"/>
      <c r="E77" s="104"/>
    </row>
    <row r="78" spans="1:5" s="2" customFormat="1">
      <c r="A78" s="435" t="s">
        <v>431</v>
      </c>
      <c r="B78" s="435"/>
      <c r="C78" s="435"/>
      <c r="D78" s="435"/>
      <c r="E78" s="104"/>
    </row>
    <row r="79" spans="1:5" s="2" customFormat="1">
      <c r="A79" s="345"/>
      <c r="B79" s="345"/>
      <c r="C79" s="12"/>
      <c r="D79" s="12"/>
      <c r="E79" s="104"/>
    </row>
    <row r="80" spans="1:5" s="23" customFormat="1" ht="12.75"/>
    <row r="81" spans="1:9" s="2" customFormat="1">
      <c r="A81" s="68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432</v>
      </c>
      <c r="D84" s="12"/>
      <c r="E84"/>
      <c r="F84"/>
      <c r="G84"/>
      <c r="H84"/>
      <c r="I84"/>
    </row>
    <row r="85" spans="1:9" s="2" customFormat="1">
      <c r="A85"/>
      <c r="B85" s="436" t="s">
        <v>433</v>
      </c>
      <c r="C85" s="436"/>
      <c r="D85" s="436"/>
      <c r="E85"/>
      <c r="F85"/>
      <c r="G85"/>
      <c r="H85"/>
      <c r="I85"/>
    </row>
    <row r="86" spans="1:9" customFormat="1" ht="12.75">
      <c r="B86" s="65" t="s">
        <v>434</v>
      </c>
    </row>
    <row r="87" spans="1:9" s="2" customFormat="1">
      <c r="A87" s="11"/>
      <c r="B87" s="436" t="s">
        <v>435</v>
      </c>
      <c r="C87" s="436"/>
      <c r="D87" s="436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307</v>
      </c>
      <c r="B1" s="76"/>
      <c r="C1" s="432" t="s">
        <v>97</v>
      </c>
      <c r="D1" s="432"/>
      <c r="E1" s="90"/>
    </row>
    <row r="2" spans="1:5" s="6" customFormat="1">
      <c r="A2" s="73" t="s">
        <v>301</v>
      </c>
      <c r="B2" s="76"/>
      <c r="C2" s="430" t="str">
        <f>'ფორმა N1'!L2</f>
        <v>01.09.20-03.12.20</v>
      </c>
      <c r="D2" s="430"/>
      <c r="E2" s="90"/>
    </row>
    <row r="3" spans="1:5" s="6" customFormat="1">
      <c r="A3" s="75" t="s">
        <v>128</v>
      </c>
      <c r="B3" s="73"/>
      <c r="C3" s="159"/>
      <c r="D3" s="159"/>
      <c r="E3" s="90"/>
    </row>
    <row r="4" spans="1:5" s="6" customFormat="1">
      <c r="A4" s="75"/>
      <c r="B4" s="75"/>
      <c r="C4" s="159"/>
      <c r="D4" s="159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12" t="str">
        <f>'ფორმა N1'!A5</f>
        <v>მოქალაქეთა პოლიტიკური გაერთიანება ალეკო ელისაშვილი - მოქალაქეები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8"/>
      <c r="B8" s="158"/>
      <c r="C8" s="77"/>
      <c r="D8" s="77"/>
      <c r="E8" s="90"/>
    </row>
    <row r="9" spans="1:5" s="6" customFormat="1" ht="30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>
      <c r="A10" s="97" t="s">
        <v>302</v>
      </c>
      <c r="B10" s="97"/>
      <c r="C10" s="4"/>
      <c r="D10" s="4"/>
      <c r="E10" s="92"/>
    </row>
    <row r="11" spans="1:5" s="10" customFormat="1">
      <c r="A11" s="97" t="s">
        <v>303</v>
      </c>
      <c r="B11" s="97"/>
      <c r="C11" s="4"/>
      <c r="D11" s="4"/>
      <c r="E11" s="93"/>
    </row>
    <row r="12" spans="1:5" s="10" customFormat="1">
      <c r="A12" s="86" t="s">
        <v>261</v>
      </c>
      <c r="B12" s="86"/>
      <c r="C12" s="4"/>
      <c r="D12" s="4"/>
      <c r="E12" s="93"/>
    </row>
    <row r="13" spans="1:5" s="10" customFormat="1">
      <c r="A13" s="86" t="s">
        <v>261</v>
      </c>
      <c r="B13" s="86"/>
      <c r="C13" s="4"/>
      <c r="D13" s="4"/>
      <c r="E13" s="93"/>
    </row>
    <row r="14" spans="1:5" s="10" customFormat="1">
      <c r="A14" s="86" t="s">
        <v>261</v>
      </c>
      <c r="B14" s="86"/>
      <c r="C14" s="4"/>
      <c r="D14" s="4"/>
      <c r="E14" s="93"/>
    </row>
    <row r="15" spans="1:5" s="10" customFormat="1">
      <c r="A15" s="86" t="s">
        <v>261</v>
      </c>
      <c r="B15" s="86"/>
      <c r="C15" s="4"/>
      <c r="D15" s="4"/>
      <c r="E15" s="93"/>
    </row>
    <row r="16" spans="1:5" s="10" customFormat="1">
      <c r="A16" s="86" t="s">
        <v>261</v>
      </c>
      <c r="B16" s="86"/>
      <c r="C16" s="4"/>
      <c r="D16" s="4"/>
      <c r="E16" s="93"/>
    </row>
    <row r="17" spans="1:5" s="10" customFormat="1" ht="17.25" customHeight="1">
      <c r="A17" s="97" t="s">
        <v>304</v>
      </c>
      <c r="B17" s="86"/>
      <c r="C17" s="4"/>
      <c r="D17" s="4"/>
      <c r="E17" s="93"/>
    </row>
    <row r="18" spans="1:5" s="10" customFormat="1" ht="18" customHeight="1">
      <c r="A18" s="97" t="s">
        <v>305</v>
      </c>
      <c r="B18" s="86"/>
      <c r="C18" s="4"/>
      <c r="D18" s="4"/>
      <c r="E18" s="93"/>
    </row>
    <row r="19" spans="1:5" s="10" customFormat="1">
      <c r="A19" s="86" t="s">
        <v>261</v>
      </c>
      <c r="B19" s="86"/>
      <c r="C19" s="4"/>
      <c r="D19" s="4"/>
      <c r="E19" s="93"/>
    </row>
    <row r="20" spans="1:5" s="10" customFormat="1">
      <c r="A20" s="86" t="s">
        <v>261</v>
      </c>
      <c r="B20" s="86"/>
      <c r="C20" s="4"/>
      <c r="D20" s="4"/>
      <c r="E20" s="93"/>
    </row>
    <row r="21" spans="1:5" s="10" customFormat="1">
      <c r="A21" s="86" t="s">
        <v>261</v>
      </c>
      <c r="B21" s="86"/>
      <c r="C21" s="4"/>
      <c r="D21" s="4"/>
      <c r="E21" s="93"/>
    </row>
    <row r="22" spans="1:5" s="10" customFormat="1">
      <c r="A22" s="86" t="s">
        <v>261</v>
      </c>
      <c r="B22" s="86"/>
      <c r="C22" s="4"/>
      <c r="D22" s="4"/>
      <c r="E22" s="93"/>
    </row>
    <row r="23" spans="1:5" s="10" customFormat="1">
      <c r="A23" s="86" t="s">
        <v>261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308</v>
      </c>
      <c r="C25" s="85">
        <f>SUM(C10:C24)</f>
        <v>0</v>
      </c>
      <c r="D25" s="85">
        <f>SUM(D10:D24)</f>
        <v>0</v>
      </c>
      <c r="E25" s="95"/>
    </row>
    <row r="26" spans="1:5">
      <c r="A26" s="44"/>
      <c r="B26" s="44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8" t="s">
        <v>373</v>
      </c>
    </row>
    <row r="30" spans="1:5">
      <c r="A30" s="198"/>
    </row>
    <row r="31" spans="1:5">
      <c r="A31" s="198" t="s">
        <v>321</v>
      </c>
    </row>
    <row r="32" spans="1:5" s="23" customFormat="1" ht="12.75"/>
    <row r="33" spans="1:9">
      <c r="A33" s="68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5"/>
      <c r="B38" s="65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G25" sqref="G25"/>
    </sheetView>
  </sheetViews>
  <sheetFormatPr defaultRowHeight="12.75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>
      <c r="A1" s="73" t="s">
        <v>406</v>
      </c>
      <c r="B1" s="73"/>
      <c r="C1" s="76"/>
      <c r="D1" s="76"/>
      <c r="E1" s="76"/>
      <c r="F1" s="76"/>
      <c r="G1" s="256"/>
      <c r="H1" s="256"/>
      <c r="I1" s="432" t="s">
        <v>97</v>
      </c>
      <c r="J1" s="432"/>
    </row>
    <row r="2" spans="1:10" ht="15">
      <c r="A2" s="75" t="s">
        <v>128</v>
      </c>
      <c r="B2" s="73"/>
      <c r="C2" s="76"/>
      <c r="D2" s="76"/>
      <c r="E2" s="76"/>
      <c r="F2" s="76"/>
      <c r="G2" s="256"/>
      <c r="H2" s="256"/>
      <c r="I2" s="430" t="str">
        <f>'ფორმა N1'!L2</f>
        <v>01.09.20-03.12.20</v>
      </c>
      <c r="J2" s="430"/>
    </row>
    <row r="3" spans="1:10" ht="15">
      <c r="A3" s="75"/>
      <c r="B3" s="75"/>
      <c r="C3" s="73"/>
      <c r="D3" s="73"/>
      <c r="E3" s="73"/>
      <c r="F3" s="73"/>
      <c r="G3" s="256"/>
      <c r="H3" s="256"/>
      <c r="I3" s="256"/>
    </row>
    <row r="4" spans="1:10" ht="15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412" t="str">
        <f>'ფორმა N1'!A5</f>
        <v>მოქალაქეთა პოლიტიკური გაერთიანება ალეკო ელისაშვილი - მოქალაქეები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255"/>
      <c r="B7" s="255"/>
      <c r="C7" s="255"/>
      <c r="D7" s="255"/>
      <c r="E7" s="255"/>
      <c r="F7" s="255"/>
      <c r="G7" s="77"/>
      <c r="H7" s="77"/>
      <c r="I7" s="77"/>
    </row>
    <row r="8" spans="1:10" ht="45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11" t="s">
        <v>319</v>
      </c>
    </row>
    <row r="9" spans="1:10" ht="15">
      <c r="A9" s="97">
        <v>1</v>
      </c>
      <c r="B9" s="417" t="s">
        <v>530</v>
      </c>
      <c r="C9" s="417" t="s">
        <v>531</v>
      </c>
      <c r="D9" s="417">
        <v>57001052634</v>
      </c>
      <c r="E9" s="417" t="s">
        <v>532</v>
      </c>
      <c r="F9" s="417" t="s">
        <v>319</v>
      </c>
      <c r="G9" s="418">
        <v>205.1</v>
      </c>
      <c r="H9" s="418">
        <v>205.1</v>
      </c>
      <c r="I9" s="418">
        <v>0</v>
      </c>
      <c r="J9" s="211" t="s">
        <v>0</v>
      </c>
    </row>
    <row r="10" spans="1:10" ht="15">
      <c r="A10" s="97">
        <v>2</v>
      </c>
      <c r="B10" s="417" t="s">
        <v>533</v>
      </c>
      <c r="C10" s="417" t="s">
        <v>534</v>
      </c>
      <c r="D10" s="417">
        <v>57001002200</v>
      </c>
      <c r="E10" s="417" t="s">
        <v>532</v>
      </c>
      <c r="F10" s="417" t="s">
        <v>319</v>
      </c>
      <c r="G10" s="418">
        <v>205.1</v>
      </c>
      <c r="H10" s="418">
        <v>205.1</v>
      </c>
      <c r="I10" s="418">
        <v>0</v>
      </c>
    </row>
    <row r="11" spans="1:10" ht="15">
      <c r="A11" s="97">
        <v>3</v>
      </c>
      <c r="B11" s="417" t="s">
        <v>535</v>
      </c>
      <c r="C11" s="417" t="s">
        <v>536</v>
      </c>
      <c r="D11" s="417">
        <v>57001055749</v>
      </c>
      <c r="E11" s="417" t="s">
        <v>532</v>
      </c>
      <c r="F11" s="417" t="s">
        <v>319</v>
      </c>
      <c r="G11" s="418">
        <v>205.1</v>
      </c>
      <c r="H11" s="418">
        <v>205.1</v>
      </c>
      <c r="I11" s="418">
        <v>0</v>
      </c>
    </row>
    <row r="12" spans="1:10" ht="15">
      <c r="A12" s="97">
        <v>4</v>
      </c>
      <c r="B12" s="417" t="s">
        <v>537</v>
      </c>
      <c r="C12" s="417" t="s">
        <v>538</v>
      </c>
      <c r="D12" s="417">
        <v>57001045805</v>
      </c>
      <c r="E12" s="417" t="s">
        <v>532</v>
      </c>
      <c r="F12" s="417" t="s">
        <v>319</v>
      </c>
      <c r="G12" s="418">
        <v>205.1</v>
      </c>
      <c r="H12" s="418">
        <v>205.1</v>
      </c>
      <c r="I12" s="418">
        <v>0</v>
      </c>
    </row>
    <row r="13" spans="1:10" ht="15">
      <c r="A13" s="97">
        <v>5</v>
      </c>
      <c r="B13" s="417" t="s">
        <v>530</v>
      </c>
      <c r="C13" s="417" t="s">
        <v>531</v>
      </c>
      <c r="D13" s="417">
        <v>57001052634</v>
      </c>
      <c r="E13" s="417" t="s">
        <v>532</v>
      </c>
      <c r="F13" s="417" t="s">
        <v>319</v>
      </c>
      <c r="G13" s="418">
        <v>127.55</v>
      </c>
      <c r="H13" s="418">
        <v>127.55</v>
      </c>
      <c r="I13" s="418">
        <v>25</v>
      </c>
    </row>
    <row r="14" spans="1:10" ht="15">
      <c r="A14" s="97">
        <v>6</v>
      </c>
      <c r="B14" s="417" t="s">
        <v>533</v>
      </c>
      <c r="C14" s="417" t="s">
        <v>534</v>
      </c>
      <c r="D14" s="417">
        <v>57001002200</v>
      </c>
      <c r="E14" s="417" t="s">
        <v>532</v>
      </c>
      <c r="F14" s="417" t="s">
        <v>319</v>
      </c>
      <c r="G14" s="418">
        <v>127.55</v>
      </c>
      <c r="H14" s="418">
        <v>127.55</v>
      </c>
      <c r="I14" s="418">
        <v>25</v>
      </c>
    </row>
    <row r="15" spans="1:10" ht="15">
      <c r="A15" s="97">
        <v>7</v>
      </c>
      <c r="B15" s="417" t="s">
        <v>535</v>
      </c>
      <c r="C15" s="417" t="s">
        <v>536</v>
      </c>
      <c r="D15" s="417">
        <v>57001055749</v>
      </c>
      <c r="E15" s="417" t="s">
        <v>532</v>
      </c>
      <c r="F15" s="417" t="s">
        <v>319</v>
      </c>
      <c r="G15" s="418">
        <v>127.55</v>
      </c>
      <c r="H15" s="418">
        <v>127.55</v>
      </c>
      <c r="I15" s="418">
        <v>25</v>
      </c>
    </row>
    <row r="16" spans="1:10" ht="15">
      <c r="A16" s="97">
        <v>8</v>
      </c>
      <c r="B16" s="417" t="s">
        <v>533</v>
      </c>
      <c r="C16" s="417" t="s">
        <v>655</v>
      </c>
      <c r="D16" s="417" t="s">
        <v>656</v>
      </c>
      <c r="E16" s="417" t="s">
        <v>532</v>
      </c>
      <c r="F16" s="417" t="s">
        <v>319</v>
      </c>
      <c r="G16" s="418">
        <v>637.75</v>
      </c>
      <c r="H16" s="418">
        <v>637.75</v>
      </c>
      <c r="I16" s="418">
        <v>125</v>
      </c>
    </row>
    <row r="17" spans="1:9" ht="15">
      <c r="A17" s="97">
        <v>9</v>
      </c>
      <c r="B17" s="417"/>
      <c r="C17" s="417"/>
      <c r="D17" s="417"/>
      <c r="E17" s="417"/>
      <c r="F17" s="417"/>
      <c r="G17" s="418"/>
      <c r="H17" s="418"/>
      <c r="I17" s="418"/>
    </row>
    <row r="18" spans="1:9" ht="15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>
      <c r="A24" s="86" t="s">
        <v>259</v>
      </c>
      <c r="B24" s="86"/>
      <c r="C24" s="86"/>
      <c r="D24" s="86"/>
      <c r="E24" s="86"/>
      <c r="F24" s="97"/>
      <c r="G24" s="4"/>
      <c r="H24" s="4"/>
      <c r="I24" s="4"/>
    </row>
    <row r="25" spans="1:9" ht="15">
      <c r="A25" s="86"/>
      <c r="B25" s="98"/>
      <c r="C25" s="98"/>
      <c r="D25" s="98"/>
      <c r="E25" s="98"/>
      <c r="F25" s="86" t="s">
        <v>394</v>
      </c>
      <c r="G25" s="85">
        <f>SUM(G9:G24)</f>
        <v>1840.8</v>
      </c>
      <c r="H25" s="85">
        <f>SUM(H9:H24)</f>
        <v>1840.8</v>
      </c>
      <c r="I25" s="85">
        <f>SUM(I9:I24)</f>
        <v>200</v>
      </c>
    </row>
    <row r="26" spans="1:9" ht="15">
      <c r="A26" s="209"/>
      <c r="B26" s="209"/>
      <c r="C26" s="209"/>
      <c r="D26" s="209"/>
      <c r="E26" s="209"/>
      <c r="F26" s="209"/>
      <c r="G26" s="209"/>
      <c r="H26" s="181"/>
      <c r="I26" s="181"/>
    </row>
    <row r="27" spans="1:9" ht="15">
      <c r="A27" s="210" t="s">
        <v>407</v>
      </c>
      <c r="B27" s="210"/>
      <c r="C27" s="209"/>
      <c r="D27" s="209"/>
      <c r="E27" s="209"/>
      <c r="F27" s="209"/>
      <c r="G27" s="209"/>
      <c r="H27" s="181"/>
      <c r="I27" s="181"/>
    </row>
    <row r="28" spans="1:9" ht="15">
      <c r="A28" s="210"/>
      <c r="B28" s="210"/>
      <c r="C28" s="209"/>
      <c r="D28" s="209"/>
      <c r="E28" s="209"/>
      <c r="F28" s="209"/>
      <c r="G28" s="209"/>
      <c r="H28" s="181"/>
      <c r="I28" s="181"/>
    </row>
    <row r="29" spans="1:9" ht="15">
      <c r="A29" s="210"/>
      <c r="B29" s="210"/>
      <c r="C29" s="181"/>
      <c r="D29" s="181"/>
      <c r="E29" s="181"/>
      <c r="F29" s="181"/>
      <c r="G29" s="181"/>
      <c r="H29" s="181"/>
      <c r="I29" s="181"/>
    </row>
    <row r="30" spans="1:9" ht="15">
      <c r="A30" s="210"/>
      <c r="B30" s="210"/>
      <c r="C30" s="181"/>
      <c r="D30" s="181"/>
      <c r="E30" s="181"/>
      <c r="F30" s="181"/>
      <c r="G30" s="181"/>
      <c r="H30" s="181"/>
      <c r="I30" s="181"/>
    </row>
    <row r="31" spans="1:9">
      <c r="A31" s="207"/>
      <c r="B31" s="207"/>
      <c r="C31" s="207"/>
      <c r="D31" s="207"/>
      <c r="E31" s="207"/>
      <c r="F31" s="207"/>
      <c r="G31" s="207"/>
      <c r="H31" s="207"/>
      <c r="I31" s="207"/>
    </row>
    <row r="32" spans="1:9" ht="15">
      <c r="A32" s="187" t="s">
        <v>96</v>
      </c>
      <c r="B32" s="187"/>
      <c r="C32" s="181"/>
      <c r="D32" s="181"/>
      <c r="E32" s="181"/>
      <c r="F32" s="181"/>
      <c r="G32" s="181"/>
      <c r="H32" s="181"/>
      <c r="I32" s="181"/>
    </row>
    <row r="33" spans="1:9" ht="15">
      <c r="A33" s="181"/>
      <c r="B33" s="181"/>
      <c r="C33" s="181"/>
      <c r="D33" s="181"/>
      <c r="E33" s="181"/>
      <c r="F33" s="181"/>
      <c r="G33" s="181"/>
      <c r="H33" s="181"/>
      <c r="I33" s="181"/>
    </row>
    <row r="34" spans="1:9" ht="15">
      <c r="A34" s="181"/>
      <c r="B34" s="181"/>
      <c r="C34" s="181"/>
      <c r="D34" s="181"/>
      <c r="E34" s="185"/>
      <c r="F34" s="185"/>
      <c r="G34" s="185"/>
      <c r="H34" s="181"/>
      <c r="I34" s="181"/>
    </row>
    <row r="35" spans="1:9" ht="15">
      <c r="A35" s="187"/>
      <c r="B35" s="187"/>
      <c r="C35" s="187" t="s">
        <v>356</v>
      </c>
      <c r="D35" s="187"/>
      <c r="E35" s="187"/>
      <c r="F35" s="187"/>
      <c r="G35" s="187"/>
      <c r="H35" s="181"/>
      <c r="I35" s="181"/>
    </row>
    <row r="36" spans="1:9" ht="15">
      <c r="A36" s="181"/>
      <c r="B36" s="181"/>
      <c r="C36" s="181" t="s">
        <v>355</v>
      </c>
      <c r="D36" s="181"/>
      <c r="E36" s="181"/>
      <c r="F36" s="181"/>
      <c r="G36" s="181"/>
      <c r="H36" s="181"/>
      <c r="I36" s="181"/>
    </row>
    <row r="37" spans="1:9">
      <c r="A37" s="189"/>
      <c r="B37" s="189"/>
      <c r="C37" s="189" t="s">
        <v>127</v>
      </c>
      <c r="D37" s="189"/>
      <c r="E37" s="189"/>
      <c r="F37" s="189"/>
      <c r="G37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3" t="s">
        <v>408</v>
      </c>
      <c r="B1" s="76"/>
      <c r="C1" s="76"/>
      <c r="D1" s="76"/>
      <c r="E1" s="76"/>
      <c r="F1" s="76"/>
      <c r="G1" s="432" t="s">
        <v>97</v>
      </c>
      <c r="H1" s="432"/>
      <c r="I1" s="350"/>
    </row>
    <row r="2" spans="1:9" ht="15">
      <c r="A2" s="75" t="s">
        <v>128</v>
      </c>
      <c r="B2" s="76"/>
      <c r="C2" s="76"/>
      <c r="D2" s="76"/>
      <c r="E2" s="76"/>
      <c r="F2" s="76"/>
      <c r="G2" s="430" t="str">
        <f>'ფორმა N1'!L2</f>
        <v>01.09.20-03.12.20</v>
      </c>
      <c r="H2" s="430"/>
      <c r="I2" s="75"/>
    </row>
    <row r="3" spans="1:9" ht="15">
      <c r="A3" s="75"/>
      <c r="B3" s="75"/>
      <c r="C3" s="75"/>
      <c r="D3" s="75"/>
      <c r="E3" s="75"/>
      <c r="F3" s="75"/>
      <c r="G3" s="256"/>
      <c r="H3" s="256"/>
      <c r="I3" s="350"/>
    </row>
    <row r="4" spans="1:9" ht="15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>
      <c r="A5" s="412" t="str">
        <f>'ფორმა N1'!A5</f>
        <v>მოქალაქეთა პოლიტიკური გაერთიანება ალეკო ელისაშვილი - მოქალაქეები</v>
      </c>
      <c r="B5" s="79"/>
      <c r="C5" s="79"/>
      <c r="D5" s="79"/>
      <c r="E5" s="79"/>
      <c r="F5" s="79"/>
      <c r="G5" s="80"/>
      <c r="H5" s="80"/>
      <c r="I5" s="80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255"/>
      <c r="B7" s="255"/>
      <c r="C7" s="255"/>
      <c r="D7" s="255"/>
      <c r="E7" s="255"/>
      <c r="F7" s="255"/>
      <c r="G7" s="77"/>
      <c r="H7" s="77"/>
      <c r="I7" s="350"/>
    </row>
    <row r="8" spans="1:9" ht="45">
      <c r="A8" s="346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>
      <c r="A9" s="347"/>
      <c r="B9" s="348"/>
      <c r="C9" s="97"/>
      <c r="D9" s="97"/>
      <c r="E9" s="97"/>
      <c r="F9" s="97"/>
      <c r="G9" s="97"/>
      <c r="H9" s="4"/>
      <c r="I9" s="4"/>
    </row>
    <row r="10" spans="1:9" ht="15">
      <c r="A10" s="347"/>
      <c r="B10" s="348"/>
      <c r="C10" s="97"/>
      <c r="D10" s="97"/>
      <c r="E10" s="97"/>
      <c r="F10" s="97"/>
      <c r="G10" s="97"/>
      <c r="H10" s="4"/>
      <c r="I10" s="4"/>
    </row>
    <row r="11" spans="1:9" ht="15">
      <c r="A11" s="347"/>
      <c r="B11" s="348"/>
      <c r="C11" s="86"/>
      <c r="D11" s="86"/>
      <c r="E11" s="86"/>
      <c r="F11" s="86"/>
      <c r="G11" s="86"/>
      <c r="H11" s="4"/>
      <c r="I11" s="4"/>
    </row>
    <row r="12" spans="1:9" ht="15">
      <c r="A12" s="347"/>
      <c r="B12" s="348"/>
      <c r="C12" s="86"/>
      <c r="D12" s="86"/>
      <c r="E12" s="86"/>
      <c r="F12" s="86"/>
      <c r="G12" s="86"/>
      <c r="H12" s="4"/>
      <c r="I12" s="4"/>
    </row>
    <row r="13" spans="1:9" ht="15">
      <c r="A13" s="347"/>
      <c r="B13" s="348"/>
      <c r="C13" s="86"/>
      <c r="D13" s="86"/>
      <c r="E13" s="86"/>
      <c r="F13" s="86"/>
      <c r="G13" s="86"/>
      <c r="H13" s="4"/>
      <c r="I13" s="4"/>
    </row>
    <row r="14" spans="1:9" ht="15">
      <c r="A14" s="347"/>
      <c r="B14" s="348"/>
      <c r="C14" s="86"/>
      <c r="D14" s="86"/>
      <c r="E14" s="86"/>
      <c r="F14" s="86"/>
      <c r="G14" s="86"/>
      <c r="H14" s="4"/>
      <c r="I14" s="4"/>
    </row>
    <row r="15" spans="1:9" ht="15">
      <c r="A15" s="347"/>
      <c r="B15" s="348"/>
      <c r="C15" s="86"/>
      <c r="D15" s="86"/>
      <c r="E15" s="86"/>
      <c r="F15" s="86"/>
      <c r="G15" s="86"/>
      <c r="H15" s="4"/>
      <c r="I15" s="4"/>
    </row>
    <row r="16" spans="1:9" ht="15">
      <c r="A16" s="347"/>
      <c r="B16" s="348"/>
      <c r="C16" s="86"/>
      <c r="D16" s="86"/>
      <c r="E16" s="86"/>
      <c r="F16" s="86"/>
      <c r="G16" s="86"/>
      <c r="H16" s="4"/>
      <c r="I16" s="4"/>
    </row>
    <row r="17" spans="1:9" ht="15">
      <c r="A17" s="347"/>
      <c r="B17" s="348"/>
      <c r="C17" s="86"/>
      <c r="D17" s="86"/>
      <c r="E17" s="86"/>
      <c r="F17" s="86"/>
      <c r="G17" s="86"/>
      <c r="H17" s="4"/>
      <c r="I17" s="4"/>
    </row>
    <row r="18" spans="1:9" ht="15">
      <c r="A18" s="347"/>
      <c r="B18" s="348"/>
      <c r="C18" s="86"/>
      <c r="D18" s="86"/>
      <c r="E18" s="86"/>
      <c r="F18" s="86"/>
      <c r="G18" s="86"/>
      <c r="H18" s="4"/>
      <c r="I18" s="4"/>
    </row>
    <row r="19" spans="1:9" ht="15">
      <c r="A19" s="347"/>
      <c r="B19" s="348"/>
      <c r="C19" s="86"/>
      <c r="D19" s="86"/>
      <c r="E19" s="86"/>
      <c r="F19" s="86"/>
      <c r="G19" s="86"/>
      <c r="H19" s="4"/>
      <c r="I19" s="4"/>
    </row>
    <row r="20" spans="1:9" ht="15">
      <c r="A20" s="347"/>
      <c r="B20" s="348"/>
      <c r="C20" s="86"/>
      <c r="D20" s="86"/>
      <c r="E20" s="86"/>
      <c r="F20" s="86"/>
      <c r="G20" s="86"/>
      <c r="H20" s="4"/>
      <c r="I20" s="4"/>
    </row>
    <row r="21" spans="1:9" ht="15">
      <c r="A21" s="347"/>
      <c r="B21" s="348"/>
      <c r="C21" s="86"/>
      <c r="D21" s="86"/>
      <c r="E21" s="86"/>
      <c r="F21" s="86"/>
      <c r="G21" s="86"/>
      <c r="H21" s="4"/>
      <c r="I21" s="4"/>
    </row>
    <row r="22" spans="1:9" ht="15">
      <c r="A22" s="347"/>
      <c r="B22" s="348"/>
      <c r="C22" s="86"/>
      <c r="D22" s="86"/>
      <c r="E22" s="86"/>
      <c r="F22" s="86"/>
      <c r="G22" s="86"/>
      <c r="H22" s="4"/>
      <c r="I22" s="4"/>
    </row>
    <row r="23" spans="1:9" ht="15">
      <c r="A23" s="347"/>
      <c r="B23" s="348"/>
      <c r="C23" s="86"/>
      <c r="D23" s="86"/>
      <c r="E23" s="86"/>
      <c r="F23" s="86"/>
      <c r="G23" s="86"/>
      <c r="H23" s="4"/>
      <c r="I23" s="4"/>
    </row>
    <row r="24" spans="1:9" ht="15">
      <c r="A24" s="347"/>
      <c r="B24" s="348"/>
      <c r="C24" s="86"/>
      <c r="D24" s="86"/>
      <c r="E24" s="86"/>
      <c r="F24" s="86"/>
      <c r="G24" s="86"/>
      <c r="H24" s="4"/>
      <c r="I24" s="4"/>
    </row>
    <row r="25" spans="1:9" ht="15">
      <c r="A25" s="347"/>
      <c r="B25" s="348"/>
      <c r="C25" s="86"/>
      <c r="D25" s="86"/>
      <c r="E25" s="86"/>
      <c r="F25" s="86"/>
      <c r="G25" s="86"/>
      <c r="H25" s="4"/>
      <c r="I25" s="4"/>
    </row>
    <row r="26" spans="1:9" ht="15">
      <c r="A26" s="347"/>
      <c r="B26" s="348"/>
      <c r="C26" s="86"/>
      <c r="D26" s="86"/>
      <c r="E26" s="86"/>
      <c r="F26" s="86"/>
      <c r="G26" s="86"/>
      <c r="H26" s="4"/>
      <c r="I26" s="4"/>
    </row>
    <row r="27" spans="1:9" ht="15">
      <c r="A27" s="347"/>
      <c r="B27" s="348"/>
      <c r="C27" s="86"/>
      <c r="D27" s="86"/>
      <c r="E27" s="86"/>
      <c r="F27" s="86"/>
      <c r="G27" s="86"/>
      <c r="H27" s="4"/>
      <c r="I27" s="4"/>
    </row>
    <row r="28" spans="1:9" ht="15">
      <c r="A28" s="347"/>
      <c r="B28" s="348"/>
      <c r="C28" s="86"/>
      <c r="D28" s="86"/>
      <c r="E28" s="86"/>
      <c r="F28" s="86"/>
      <c r="G28" s="86"/>
      <c r="H28" s="4"/>
      <c r="I28" s="4"/>
    </row>
    <row r="29" spans="1:9" ht="15">
      <c r="A29" s="347"/>
      <c r="B29" s="348"/>
      <c r="C29" s="86"/>
      <c r="D29" s="86"/>
      <c r="E29" s="86"/>
      <c r="F29" s="86"/>
      <c r="G29" s="86"/>
      <c r="H29" s="4"/>
      <c r="I29" s="4"/>
    </row>
    <row r="30" spans="1:9" ht="15">
      <c r="A30" s="347"/>
      <c r="B30" s="348"/>
      <c r="C30" s="86"/>
      <c r="D30" s="86"/>
      <c r="E30" s="86"/>
      <c r="F30" s="86"/>
      <c r="G30" s="86"/>
      <c r="H30" s="4"/>
      <c r="I30" s="4"/>
    </row>
    <row r="31" spans="1:9" ht="15">
      <c r="A31" s="347"/>
      <c r="B31" s="348"/>
      <c r="C31" s="86"/>
      <c r="D31" s="86"/>
      <c r="E31" s="86"/>
      <c r="F31" s="86"/>
      <c r="G31" s="86"/>
      <c r="H31" s="4"/>
      <c r="I31" s="4"/>
    </row>
    <row r="32" spans="1:9" ht="15">
      <c r="A32" s="347"/>
      <c r="B32" s="348"/>
      <c r="C32" s="86"/>
      <c r="D32" s="86"/>
      <c r="E32" s="86"/>
      <c r="F32" s="86"/>
      <c r="G32" s="86"/>
      <c r="H32" s="4"/>
      <c r="I32" s="4"/>
    </row>
    <row r="33" spans="1:9" ht="15">
      <c r="A33" s="347"/>
      <c r="B33" s="348"/>
      <c r="C33" s="86"/>
      <c r="D33" s="86"/>
      <c r="E33" s="86"/>
      <c r="F33" s="86"/>
      <c r="G33" s="86"/>
      <c r="H33" s="4"/>
      <c r="I33" s="4"/>
    </row>
    <row r="34" spans="1:9" ht="15">
      <c r="A34" s="347"/>
      <c r="B34" s="349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198" t="s">
        <v>409</v>
      </c>
      <c r="B36" s="44"/>
      <c r="C36" s="44"/>
      <c r="D36" s="44"/>
      <c r="E36" s="44"/>
      <c r="F36" s="44"/>
      <c r="G36" s="2"/>
      <c r="H36" s="2"/>
    </row>
    <row r="37" spans="1:9" ht="15">
      <c r="A37" s="198"/>
      <c r="B37" s="44"/>
      <c r="C37" s="44"/>
      <c r="D37" s="44"/>
      <c r="E37" s="44"/>
      <c r="F37" s="44"/>
      <c r="G37" s="2"/>
      <c r="H37" s="2"/>
    </row>
    <row r="38" spans="1:9" ht="15">
      <c r="A38" s="198"/>
      <c r="B38" s="2"/>
      <c r="C38" s="2"/>
      <c r="D38" s="2"/>
      <c r="E38" s="2"/>
      <c r="F38" s="2"/>
      <c r="G38" s="2"/>
      <c r="H38" s="2"/>
    </row>
    <row r="39" spans="1:9" ht="15">
      <c r="A39" s="198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>
      <c r="A1" s="73" t="s">
        <v>410</v>
      </c>
      <c r="B1" s="73"/>
      <c r="C1" s="76"/>
      <c r="D1" s="76"/>
      <c r="E1" s="76"/>
      <c r="F1" s="76"/>
      <c r="G1" s="432" t="s">
        <v>97</v>
      </c>
      <c r="H1" s="432"/>
    </row>
    <row r="2" spans="1:10" ht="15">
      <c r="A2" s="75" t="s">
        <v>128</v>
      </c>
      <c r="B2" s="73"/>
      <c r="C2" s="76"/>
      <c r="D2" s="76"/>
      <c r="E2" s="76"/>
      <c r="F2" s="76"/>
      <c r="G2" s="430" t="str">
        <f>'ფორმა N1'!L2</f>
        <v>01.09.20-03.12.20</v>
      </c>
      <c r="H2" s="430"/>
    </row>
    <row r="3" spans="1:10" ht="15">
      <c r="A3" s="75"/>
      <c r="B3" s="75"/>
      <c r="C3" s="75"/>
      <c r="D3" s="75"/>
      <c r="E3" s="75"/>
      <c r="F3" s="75"/>
      <c r="G3" s="256"/>
      <c r="H3" s="256"/>
    </row>
    <row r="4" spans="1:10" ht="15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>
      <c r="A5" s="412" t="str">
        <f>'ფორმა N1'!A5</f>
        <v>მოქალაქეთა პოლიტიკური გაერთიანება ალეკო ელისაშვილი - მოქალაქეები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55"/>
      <c r="B7" s="255"/>
      <c r="C7" s="255"/>
      <c r="D7" s="255"/>
      <c r="E7" s="255"/>
      <c r="F7" s="255"/>
      <c r="G7" s="77"/>
      <c r="H7" s="77"/>
    </row>
    <row r="8" spans="1:10" ht="30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11" t="s">
        <v>319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11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5">
      <c r="A35" s="209"/>
      <c r="B35" s="209"/>
      <c r="C35" s="209"/>
      <c r="D35" s="209"/>
      <c r="E35" s="209"/>
      <c r="F35" s="209"/>
      <c r="G35" s="209"/>
      <c r="H35" s="181"/>
      <c r="I35" s="181"/>
    </row>
    <row r="36" spans="1:9" ht="15">
      <c r="A36" s="210" t="s">
        <v>411</v>
      </c>
      <c r="B36" s="210"/>
      <c r="C36" s="209"/>
      <c r="D36" s="209"/>
      <c r="E36" s="209"/>
      <c r="F36" s="209"/>
      <c r="G36" s="209"/>
      <c r="H36" s="181"/>
      <c r="I36" s="181"/>
    </row>
    <row r="37" spans="1:9" ht="15">
      <c r="A37" s="210"/>
      <c r="B37" s="210"/>
      <c r="C37" s="209"/>
      <c r="D37" s="209"/>
      <c r="E37" s="209"/>
      <c r="F37" s="209"/>
      <c r="G37" s="209"/>
      <c r="H37" s="181"/>
      <c r="I37" s="181"/>
    </row>
    <row r="38" spans="1:9" ht="15">
      <c r="A38" s="210"/>
      <c r="B38" s="210"/>
      <c r="C38" s="181"/>
      <c r="D38" s="181"/>
      <c r="E38" s="181"/>
      <c r="F38" s="181"/>
      <c r="G38" s="181"/>
      <c r="H38" s="181"/>
      <c r="I38" s="181"/>
    </row>
    <row r="39" spans="1:9" ht="15">
      <c r="A39" s="210"/>
      <c r="B39" s="210"/>
      <c r="C39" s="181"/>
      <c r="D39" s="181"/>
      <c r="E39" s="181"/>
      <c r="F39" s="181"/>
      <c r="G39" s="181"/>
      <c r="H39" s="181"/>
      <c r="I39" s="181"/>
    </row>
    <row r="40" spans="1:9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>
      <c r="A41" s="187" t="s">
        <v>96</v>
      </c>
      <c r="B41" s="187"/>
      <c r="C41" s="181"/>
      <c r="D41" s="181"/>
      <c r="E41" s="181"/>
      <c r="F41" s="181"/>
      <c r="G41" s="181"/>
      <c r="H41" s="181"/>
      <c r="I41" s="181"/>
    </row>
    <row r="42" spans="1:9" ht="15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>
      <c r="A44" s="187"/>
      <c r="B44" s="187"/>
      <c r="C44" s="187" t="s">
        <v>376</v>
      </c>
      <c r="D44" s="187"/>
      <c r="E44" s="209"/>
      <c r="F44" s="187"/>
      <c r="G44" s="187"/>
      <c r="H44" s="181"/>
      <c r="I44" s="188"/>
    </row>
    <row r="45" spans="1:9" ht="15">
      <c r="A45" s="181"/>
      <c r="B45" s="181"/>
      <c r="C45" s="181" t="s">
        <v>253</v>
      </c>
      <c r="D45" s="181"/>
      <c r="E45" s="181"/>
      <c r="F45" s="181"/>
      <c r="G45" s="181"/>
      <c r="H45" s="181"/>
      <c r="I45" s="188"/>
    </row>
    <row r="46" spans="1:9">
      <c r="A46" s="189"/>
      <c r="B46" s="189"/>
      <c r="C46" s="189" t="s">
        <v>127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TecService</cp:lastModifiedBy>
  <cp:lastPrinted>2016-05-03T11:38:33Z</cp:lastPrinted>
  <dcterms:created xsi:type="dcterms:W3CDTF">2011-12-27T13:20:18Z</dcterms:created>
  <dcterms:modified xsi:type="dcterms:W3CDTF">2020-12-21T08:58:17Z</dcterms:modified>
</cp:coreProperties>
</file>